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350"/>
  </bookViews>
  <sheets>
    <sheet name="附件1" sheetId="1" r:id="rId1"/>
    <sheet name="附件2" sheetId="2" r:id="rId2"/>
  </sheets>
  <definedNames>
    <definedName name="_xlnm._FilterDatabase" localSheetId="0" hidden="1">附件1!$A$1:$R$21</definedName>
    <definedName name="_xlnm._FilterDatabase" localSheetId="1" hidden="1">附件2!$A$1:$J$1009</definedName>
  </definedNames>
  <calcPr calcId="114210"/>
</workbook>
</file>

<file path=xl/calcChain.xml><?xml version="1.0" encoding="utf-8"?>
<calcChain xmlns="http://schemas.openxmlformats.org/spreadsheetml/2006/main">
  <c r="G1003" i="2"/>
  <c r="F1003"/>
  <c r="E1003"/>
  <c r="G983"/>
  <c r="F983"/>
  <c r="E983"/>
  <c r="G954"/>
  <c r="F954"/>
  <c r="E954"/>
  <c r="G945"/>
  <c r="G944"/>
  <c r="G943"/>
  <c r="G942"/>
  <c r="G941"/>
  <c r="G940"/>
  <c r="G939"/>
  <c r="G938"/>
  <c r="G937"/>
  <c r="G933"/>
  <c r="F933"/>
  <c r="E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F900"/>
  <c r="E900"/>
  <c r="G888"/>
  <c r="F888"/>
  <c r="E888"/>
  <c r="G883"/>
  <c r="F883"/>
  <c r="E883"/>
  <c r="G861"/>
  <c r="F861"/>
  <c r="E861"/>
  <c r="G833"/>
  <c r="F833"/>
  <c r="E833"/>
  <c r="G813"/>
  <c r="F813"/>
  <c r="E813"/>
  <c r="G794"/>
  <c r="F794"/>
  <c r="E794"/>
  <c r="G767"/>
  <c r="F767"/>
  <c r="E767"/>
  <c r="G736"/>
  <c r="F736"/>
  <c r="E736"/>
  <c r="G735"/>
  <c r="F735"/>
  <c r="E735"/>
  <c r="G733"/>
  <c r="F733"/>
  <c r="E733"/>
  <c r="G732"/>
  <c r="F732"/>
  <c r="E732"/>
  <c r="G727"/>
  <c r="F727"/>
  <c r="E727"/>
  <c r="G719"/>
  <c r="F719"/>
  <c r="E719"/>
  <c r="G716"/>
  <c r="F716"/>
  <c r="E716"/>
  <c r="G705"/>
  <c r="F705"/>
  <c r="E705"/>
  <c r="G695"/>
  <c r="F695"/>
  <c r="E695"/>
  <c r="G688"/>
  <c r="E688"/>
  <c r="G686"/>
  <c r="F686"/>
  <c r="E686"/>
  <c r="G678"/>
  <c r="F678"/>
  <c r="E678"/>
  <c r="G676"/>
  <c r="F676"/>
  <c r="E676"/>
  <c r="E675"/>
  <c r="E674"/>
  <c r="E673"/>
  <c r="E672"/>
  <c r="E671"/>
  <c r="E670"/>
  <c r="E669"/>
  <c r="E668"/>
  <c r="E667"/>
  <c r="E666"/>
  <c r="E665"/>
  <c r="G661"/>
  <c r="F661"/>
  <c r="E661"/>
  <c r="G660"/>
  <c r="F660"/>
  <c r="E660"/>
  <c r="G658"/>
  <c r="F658"/>
  <c r="E658"/>
  <c r="G653"/>
  <c r="F653"/>
  <c r="E653"/>
  <c r="G648"/>
  <c r="F648"/>
  <c r="E648"/>
  <c r="G647"/>
  <c r="F647"/>
  <c r="E647"/>
  <c r="G646"/>
  <c r="F646"/>
  <c r="E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J619"/>
  <c r="I619"/>
  <c r="H619"/>
  <c r="G619"/>
  <c r="F619"/>
  <c r="E619"/>
  <c r="G614"/>
  <c r="F614"/>
  <c r="E614"/>
  <c r="G610"/>
  <c r="F610"/>
  <c r="E610"/>
  <c r="G609"/>
  <c r="G608"/>
  <c r="G606"/>
  <c r="G605"/>
  <c r="G604"/>
  <c r="G603"/>
  <c r="G602"/>
  <c r="F602"/>
  <c r="E602"/>
  <c r="G598"/>
  <c r="F598"/>
  <c r="E598"/>
  <c r="G597"/>
  <c r="F597"/>
  <c r="E597"/>
  <c r="G595"/>
  <c r="F595"/>
  <c r="E595"/>
  <c r="G593"/>
  <c r="F593"/>
  <c r="E593"/>
  <c r="G588"/>
  <c r="F588"/>
  <c r="E588"/>
  <c r="G587"/>
  <c r="F587"/>
  <c r="E587"/>
  <c r="G586"/>
  <c r="F586"/>
  <c r="E586"/>
  <c r="G585"/>
  <c r="E585"/>
  <c r="G584"/>
  <c r="E584"/>
  <c r="G583"/>
  <c r="E583"/>
  <c r="G582"/>
  <c r="E582"/>
  <c r="G581"/>
  <c r="E581"/>
  <c r="G580"/>
  <c r="E580"/>
  <c r="G579"/>
  <c r="E579"/>
  <c r="G578"/>
  <c r="E578"/>
  <c r="G577"/>
  <c r="E577"/>
  <c r="G576"/>
  <c r="E576"/>
  <c r="G575"/>
  <c r="G574"/>
  <c r="F574"/>
  <c r="E574"/>
  <c r="G520"/>
  <c r="F520"/>
  <c r="E520"/>
  <c r="G507"/>
  <c r="F507"/>
  <c r="E507"/>
  <c r="G501"/>
  <c r="F501"/>
  <c r="E501"/>
  <c r="G497"/>
  <c r="F497"/>
  <c r="E497"/>
  <c r="G487"/>
  <c r="F487"/>
  <c r="E487"/>
  <c r="G466"/>
  <c r="F466"/>
  <c r="E466"/>
  <c r="G459"/>
  <c r="F459"/>
  <c r="E459"/>
  <c r="G440"/>
  <c r="F440"/>
  <c r="E440"/>
  <c r="G439"/>
  <c r="F439"/>
  <c r="E439"/>
  <c r="G437"/>
  <c r="F437"/>
  <c r="E437"/>
  <c r="G434"/>
  <c r="F434"/>
  <c r="E434"/>
  <c r="G419"/>
  <c r="F419"/>
  <c r="E419"/>
  <c r="G415"/>
  <c r="F415"/>
  <c r="E415"/>
  <c r="G413"/>
  <c r="F413"/>
  <c r="E413"/>
  <c r="G412"/>
  <c r="F412"/>
  <c r="E412"/>
  <c r="G411"/>
  <c r="F411"/>
  <c r="E411"/>
  <c r="G410"/>
  <c r="E410"/>
  <c r="G409"/>
  <c r="E409"/>
  <c r="G408"/>
  <c r="E408"/>
  <c r="G407"/>
  <c r="E407"/>
  <c r="G373"/>
  <c r="F373"/>
  <c r="E373"/>
  <c r="G368"/>
  <c r="F368"/>
  <c r="E368"/>
  <c r="G367"/>
  <c r="F367"/>
  <c r="E367"/>
  <c r="G336"/>
  <c r="F336"/>
  <c r="E336"/>
  <c r="G335"/>
  <c r="G333"/>
  <c r="F333"/>
  <c r="E333"/>
  <c r="G330"/>
  <c r="F330"/>
  <c r="E330"/>
  <c r="G321"/>
  <c r="F321"/>
  <c r="E321"/>
  <c r="G318"/>
  <c r="F318"/>
  <c r="E318"/>
  <c r="G317"/>
  <c r="E317"/>
  <c r="G316"/>
  <c r="E316"/>
  <c r="G315"/>
  <c r="E315"/>
  <c r="G314"/>
  <c r="E314"/>
  <c r="G313"/>
  <c r="E313"/>
  <c r="G312"/>
  <c r="E312"/>
  <c r="G311"/>
  <c r="E311"/>
  <c r="G310"/>
  <c r="E310"/>
  <c r="G309"/>
  <c r="E309"/>
  <c r="G308"/>
  <c r="E308"/>
  <c r="G307"/>
  <c r="E307"/>
  <c r="G306"/>
  <c r="E306"/>
  <c r="G305"/>
  <c r="E305"/>
  <c r="G304"/>
  <c r="E304"/>
  <c r="G303"/>
  <c r="E303"/>
  <c r="G302"/>
  <c r="E302"/>
  <c r="G301"/>
  <c r="E301"/>
  <c r="G294"/>
  <c r="F294"/>
  <c r="E294"/>
  <c r="G268"/>
  <c r="F268"/>
  <c r="E268"/>
  <c r="G252"/>
  <c r="F252"/>
  <c r="E252"/>
  <c r="G251"/>
  <c r="F251"/>
  <c r="E251"/>
  <c r="G241"/>
  <c r="F241"/>
  <c r="E241"/>
  <c r="G232"/>
  <c r="F232"/>
  <c r="E232"/>
  <c r="G213"/>
  <c r="F213"/>
  <c r="E213"/>
  <c r="G197"/>
  <c r="F197"/>
  <c r="E197"/>
  <c r="G176"/>
  <c r="F176"/>
  <c r="E176"/>
  <c r="G157"/>
  <c r="F157"/>
  <c r="E157"/>
  <c r="G154"/>
  <c r="F154"/>
  <c r="E154"/>
  <c r="G147"/>
  <c r="F147"/>
  <c r="E147"/>
  <c r="G144"/>
  <c r="F144"/>
  <c r="E144"/>
  <c r="G143"/>
  <c r="F143"/>
  <c r="E143"/>
  <c r="G139"/>
  <c r="E139"/>
  <c r="G132"/>
  <c r="F132"/>
  <c r="E132"/>
  <c r="G114"/>
  <c r="F114"/>
  <c r="E114"/>
  <c r="G107"/>
  <c r="F107"/>
  <c r="E107"/>
  <c r="G100"/>
  <c r="F100"/>
  <c r="E100"/>
  <c r="G93"/>
  <c r="F93"/>
  <c r="E93"/>
  <c r="G92"/>
  <c r="F92"/>
  <c r="E92"/>
  <c r="G65"/>
  <c r="F65"/>
  <c r="E65"/>
  <c r="G41"/>
  <c r="F41"/>
  <c r="E41"/>
  <c r="G32"/>
  <c r="F32"/>
  <c r="E32"/>
  <c r="G18"/>
  <c r="F18"/>
  <c r="E18"/>
  <c r="G11"/>
  <c r="F11"/>
  <c r="E11"/>
  <c r="G10"/>
  <c r="F10"/>
  <c r="E10"/>
  <c r="G7"/>
  <c r="F7"/>
  <c r="E7"/>
  <c r="G6"/>
  <c r="F6"/>
  <c r="E6"/>
</calcChain>
</file>

<file path=xl/sharedStrings.xml><?xml version="1.0" encoding="utf-8"?>
<sst xmlns="http://schemas.openxmlformats.org/spreadsheetml/2006/main" count="3875" uniqueCount="2152">
  <si>
    <t>2016.7.22</t>
  </si>
  <si>
    <t>协合乡政府公租房</t>
  </si>
  <si>
    <t>武陵源区协合乡人民政府</t>
  </si>
  <si>
    <t>协合乡政府</t>
  </si>
  <si>
    <t>2015.12.14</t>
  </si>
  <si>
    <t>2016.4.30</t>
  </si>
  <si>
    <t>军地坪街道公租房</t>
  </si>
  <si>
    <t>2015.6.30</t>
  </si>
  <si>
    <t>向家坪公租房</t>
  </si>
  <si>
    <t>武陵源区旅游产业发展有限公司</t>
  </si>
  <si>
    <t>天子山镇向家坪居委会</t>
  </si>
  <si>
    <t>2016.1.20</t>
  </si>
  <si>
    <t>2017.5.20</t>
  </si>
  <si>
    <t>天子山镇政府公租房</t>
  </si>
  <si>
    <t>天子山镇政府</t>
  </si>
  <si>
    <t>2016.8.10</t>
  </si>
  <si>
    <t>协合乡中学公租房</t>
  </si>
  <si>
    <t>武陵源区教育局</t>
  </si>
  <si>
    <t>协合乡中心学校</t>
  </si>
  <si>
    <t>2016.2.10</t>
  </si>
  <si>
    <t>2017.4.30</t>
  </si>
  <si>
    <t>索溪谷镇公租房</t>
  </si>
  <si>
    <t>索溪谷镇</t>
  </si>
  <si>
    <t>慈利县</t>
  </si>
  <si>
    <t>甘堰土家族乡公共租赁住房</t>
  </si>
  <si>
    <t>甘堰土家族乡政府</t>
  </si>
  <si>
    <t>通津铺镇公共租赁住房</t>
  </si>
  <si>
    <t>通津铺镇政府</t>
  </si>
  <si>
    <t>零溪镇公共租赁住房</t>
  </si>
  <si>
    <t>零溪镇政府</t>
  </si>
  <si>
    <t>江垭镇高垭公共租赁住房</t>
  </si>
  <si>
    <t>江垭镇政府</t>
  </si>
  <si>
    <t>高峰乡公共租赁住房</t>
  </si>
  <si>
    <t>高峰乡政府</t>
  </si>
  <si>
    <t>赵家岗土家族乡公共租赁住房</t>
  </si>
  <si>
    <t>赵家岗土家族乡政府</t>
  </si>
  <si>
    <t>洞溪乡公共租赁住房</t>
  </si>
  <si>
    <t>洞溪乡政府</t>
  </si>
  <si>
    <t>2015.07.14</t>
  </si>
  <si>
    <t>三官寺土家族乡公共租赁住房</t>
  </si>
  <si>
    <t>三官寺土家族乡政府</t>
  </si>
  <si>
    <t>2015.08.16</t>
  </si>
  <si>
    <t>慈利第二中学公共租赁住房</t>
  </si>
  <si>
    <t>慈利第二中学</t>
  </si>
  <si>
    <t>朝阳九年制学校公共租赁住房</t>
  </si>
  <si>
    <t>朝阳乡九年制学校</t>
  </si>
  <si>
    <t>零溪镇中学公共租赁住房</t>
  </si>
  <si>
    <t>零溪镇中学</t>
  </si>
  <si>
    <t>许家坊乡卫生院公共租赁住房</t>
  </si>
  <si>
    <t>许家坊乡卫生院</t>
  </si>
  <si>
    <t>零阳镇城西卫生院公共租赁住房</t>
  </si>
  <si>
    <t>零阳镇城西卫生院</t>
  </si>
  <si>
    <t>庄塌乡卫生院公共租赁住房</t>
  </si>
  <si>
    <t>庄塌乡卫生院</t>
  </si>
  <si>
    <t>2015.12.15</t>
  </si>
  <si>
    <t>朝阳乡卫生院公共租赁住房</t>
  </si>
  <si>
    <t>朝阳乡卫生院</t>
  </si>
  <si>
    <t>2015.11.22</t>
  </si>
  <si>
    <t>桑植县</t>
  </si>
  <si>
    <t>荣辉家园公租房</t>
  </si>
  <si>
    <t>桑植县房地产管理局</t>
  </si>
  <si>
    <t>桑植县澧源镇方家坪</t>
  </si>
  <si>
    <t>2015.12.4</t>
  </si>
  <si>
    <t>2016.12.31</t>
  </si>
  <si>
    <t>陈家河镇政府公租房</t>
  </si>
  <si>
    <t>陈家河镇政府</t>
  </si>
  <si>
    <t>桑植县陈家河镇</t>
  </si>
  <si>
    <t>2015.10.7</t>
  </si>
  <si>
    <t>走马坪白族乡政府公租房</t>
  </si>
  <si>
    <t>走马坪白族乡政府</t>
  </si>
  <si>
    <t>桑植县走马坪乡</t>
  </si>
  <si>
    <t>2015.9.23</t>
  </si>
  <si>
    <t>上洞街乡政府公租房</t>
  </si>
  <si>
    <t>上洞街乡政府</t>
  </si>
  <si>
    <t>桑植县上洞街乡</t>
  </si>
  <si>
    <t>2016.1.15</t>
  </si>
  <si>
    <t>人潮溪镇政府公租房</t>
  </si>
  <si>
    <t>人潮溪镇政府</t>
  </si>
  <si>
    <t>桑植县人潮溪镇</t>
  </si>
  <si>
    <t>2015.9.30</t>
  </si>
  <si>
    <t>官地坪镇政府公租房</t>
  </si>
  <si>
    <t>官地坪镇政府</t>
  </si>
  <si>
    <t>桑植县官地坪镇</t>
  </si>
  <si>
    <t>2015.9.28</t>
  </si>
  <si>
    <t>凉水口镇政府公租房</t>
  </si>
  <si>
    <t>凉水口镇政府</t>
  </si>
  <si>
    <t>桑植县凉水口镇</t>
  </si>
  <si>
    <t>八大公山镇政府公租房</t>
  </si>
  <si>
    <t>八大公山镇政府</t>
  </si>
  <si>
    <t>桑植县八大公山镇</t>
  </si>
  <si>
    <t>马合口乡政府公租房</t>
  </si>
  <si>
    <t>马合口乡政府</t>
  </si>
  <si>
    <t>桑植县马合口镇</t>
  </si>
  <si>
    <t>2015.9.25</t>
  </si>
  <si>
    <t>芙蓉桥乡政府公租房</t>
  </si>
  <si>
    <t>芙蓉桥乡政府</t>
  </si>
  <si>
    <t>桑植县芙蓉桥乡镇</t>
  </si>
  <si>
    <t>竹叶坪乡政府公租房</t>
  </si>
  <si>
    <t>竹叶坪乡政府</t>
  </si>
  <si>
    <t>桑植县竹叶坪乡</t>
  </si>
  <si>
    <t>衡龙桥镇学校公租房</t>
  </si>
  <si>
    <t>衡龙桥镇</t>
  </si>
  <si>
    <t>赫山城投公租房</t>
  </si>
  <si>
    <t>欧江岔镇</t>
  </si>
  <si>
    <t>龙岭工业园公租房</t>
  </si>
  <si>
    <t>龙光桥中心学校公租房</t>
  </si>
  <si>
    <t>龙光桥镇</t>
  </si>
  <si>
    <t>兴业二期公租房</t>
  </si>
  <si>
    <t>资阳区住房保障管理中心</t>
  </si>
  <si>
    <t>兴业路以西、五福路以南</t>
  </si>
  <si>
    <t>益阳职业学院</t>
  </si>
  <si>
    <t>益阳职院公租房1号项目</t>
  </si>
  <si>
    <t>益阳职业技术学院</t>
  </si>
  <si>
    <t>区县市</t>
  </si>
  <si>
    <t>南县</t>
  </si>
  <si>
    <t>南县麻河口镇公租房项目</t>
  </si>
  <si>
    <t>南县房地产管理局</t>
  </si>
  <si>
    <t>南县麻河口镇沿堤街</t>
  </si>
  <si>
    <t>南县华阁复兴完小公租房项目</t>
  </si>
  <si>
    <t>南县张公塘（二期）公租房项目</t>
  </si>
  <si>
    <t>南县南洲镇工业园区</t>
  </si>
  <si>
    <t>安化县田庄新联公租房项目</t>
  </si>
  <si>
    <t>安化县房地产管理局</t>
  </si>
  <si>
    <t>安化县田庄乡</t>
  </si>
  <si>
    <t>2016.01.12</t>
  </si>
  <si>
    <t>安化县东坪示范小区公租房项目</t>
  </si>
  <si>
    <t>安化县东坪镇绿豆巷</t>
  </si>
  <si>
    <t>安化县羊角塘教育卫生公租房项目</t>
  </si>
  <si>
    <t>安化县羊角塘镇</t>
  </si>
  <si>
    <t>2016.01.20</t>
  </si>
  <si>
    <t>安化县古楼教育卫生公租房项目</t>
  </si>
  <si>
    <t>安化县古楼乡</t>
  </si>
  <si>
    <t>2015.10.28</t>
  </si>
  <si>
    <t>安化县柘溪教育公租房项目</t>
  </si>
  <si>
    <t>安化县柘溪镇</t>
  </si>
  <si>
    <t>2015.10.30</t>
  </si>
  <si>
    <t>安化县梅城教卫员工公租房项目</t>
  </si>
  <si>
    <t>安化县梅城镇</t>
  </si>
  <si>
    <t>安化县烟溪丰源公租房项目(二)</t>
  </si>
  <si>
    <t>安化县烟溪丰源</t>
  </si>
  <si>
    <t>2016.01.15</t>
  </si>
  <si>
    <t>沅江三中公租房</t>
  </si>
  <si>
    <t>沅江市教育局</t>
  </si>
  <si>
    <t>沅江市黄茅洲镇</t>
  </si>
  <si>
    <t>沅江一中公租房</t>
  </si>
  <si>
    <t>沅江市石叽湖</t>
  </si>
  <si>
    <t>桃江县鸬鹚渡镇子清路公租房</t>
  </si>
  <si>
    <t>鸬鹚渡镇政府</t>
  </si>
  <si>
    <t>居住建筑</t>
  </si>
  <si>
    <t>鸬鹚渡镇子清路</t>
  </si>
  <si>
    <t>桃江县灰山港镇紫荆东路公租房</t>
  </si>
  <si>
    <t>灰山港镇政府</t>
  </si>
  <si>
    <t>灰山港镇紫荆东路</t>
  </si>
  <si>
    <t>桃江县石牛江镇幸福路公租房</t>
  </si>
  <si>
    <t>石牛江镇政府</t>
  </si>
  <si>
    <t>石牛江镇幸福路</t>
  </si>
  <si>
    <t>桃江县马迹塘镇卫生院公租房</t>
  </si>
  <si>
    <t>桃江县卫生局</t>
  </si>
  <si>
    <t>马迹塘镇</t>
  </si>
  <si>
    <t>广厦公租房</t>
  </si>
  <si>
    <t>桂阳县长源安居工程投资有限公司</t>
  </si>
  <si>
    <t>桂阳县龙潭街道山背村</t>
  </si>
  <si>
    <t>2015.12.24</t>
  </si>
  <si>
    <t>洋市公租房项目</t>
  </si>
  <si>
    <t>桂阳县洋市镇政府</t>
  </si>
  <si>
    <t>桂阳县洋市镇</t>
  </si>
  <si>
    <t>2015.9.5</t>
  </si>
  <si>
    <t>雷坪公租房项目</t>
  </si>
  <si>
    <t>桂阳县雷坪镇政府</t>
  </si>
  <si>
    <t>桂阳县雷坪镇</t>
  </si>
  <si>
    <t>2016.1.12</t>
  </si>
  <si>
    <t>桥市公租房项目</t>
  </si>
  <si>
    <t>桂阳县桥市乡政府</t>
  </si>
  <si>
    <t>桂阳县桥市乡</t>
  </si>
  <si>
    <t>四里公租房项目</t>
  </si>
  <si>
    <t>桂阳县四里镇政府</t>
  </si>
  <si>
    <t>桂阳县四里镇</t>
  </si>
  <si>
    <t>方元公租房项目</t>
  </si>
  <si>
    <t>2015.10.16</t>
  </si>
  <si>
    <t>2015.11.06</t>
  </si>
  <si>
    <t>临武县解放南路公租房</t>
  </si>
  <si>
    <t>临武县气象局</t>
  </si>
  <si>
    <t>临武县舜峰镇解放南路</t>
  </si>
  <si>
    <t>2015.11.24</t>
  </si>
  <si>
    <t>2015.12.8</t>
  </si>
  <si>
    <t>临武县西瑶中心小学教师公租房</t>
  </si>
  <si>
    <t>临武县教育局</t>
  </si>
  <si>
    <t>临武县西瑶中心小学</t>
  </si>
  <si>
    <t>2016.8.30</t>
  </si>
  <si>
    <t>临武县大冲中心小学教师公租房</t>
  </si>
  <si>
    <t>临武县大冲中心小房</t>
  </si>
  <si>
    <t>2015.12.2</t>
  </si>
  <si>
    <t>临武县双溪贝溪小学教师公租房</t>
  </si>
  <si>
    <t>临武县双溪贝溪小学</t>
  </si>
  <si>
    <t>临武县双溪大岭小学教师公租房</t>
  </si>
  <si>
    <t>临武县双溪大岭小学</t>
  </si>
  <si>
    <t>临武县汾市社下小学教师公租房</t>
  </si>
  <si>
    <t>临武县汾市社下小学</t>
  </si>
  <si>
    <t>临武县南强莲塘小学教师公租房</t>
  </si>
  <si>
    <t>临武县南强莲塘小学</t>
  </si>
  <si>
    <t>临武县南强镇岚桥小学教师公租房</t>
  </si>
  <si>
    <t>临武县南强镇岚桥小学</t>
  </si>
  <si>
    <t>临武县南强镇油麻小学教师公租房</t>
  </si>
  <si>
    <t>临武县南强镇油麻小学</t>
  </si>
  <si>
    <t>临武县镇南中学教师公租房</t>
  </si>
  <si>
    <t>临武县镇南中学</t>
  </si>
  <si>
    <t>临武县镇南中心小学教师公租房</t>
  </si>
  <si>
    <t>临武县镇南中心小学</t>
  </si>
  <si>
    <t>临武县万水中学教师公租房</t>
  </si>
  <si>
    <t>临武县万水中学教师</t>
  </si>
  <si>
    <t>临武县万水中心小学教师公租房</t>
  </si>
  <si>
    <t>临武县万水中心小学</t>
  </si>
  <si>
    <t>临武县楚江中心小学教师公租房</t>
  </si>
  <si>
    <t>临武县楚江中心小学</t>
  </si>
  <si>
    <t>临武县花塘乡铺下小学教师公租房</t>
  </si>
  <si>
    <t>临武县花塘乡铺下小学</t>
  </si>
  <si>
    <t>临武县楚江镇顾村小学教师公租房</t>
  </si>
  <si>
    <t>临武县楚江镇顾村小学</t>
  </si>
  <si>
    <t>2015.9.27</t>
  </si>
  <si>
    <t>临武县土地乡文汇小学教师公租房</t>
  </si>
  <si>
    <t>临武县土地乡文汇小学</t>
  </si>
  <si>
    <t>2015.10.8</t>
  </si>
  <si>
    <t>临武县土地乡小湾小学教师公租房</t>
  </si>
  <si>
    <t>临武县土地乡小湾小学</t>
  </si>
  <si>
    <t>2015.8.10</t>
  </si>
  <si>
    <t>临武县金江镇联小教师公租房</t>
  </si>
  <si>
    <t>临武县金江镇联小</t>
  </si>
  <si>
    <t>2015.10.12</t>
  </si>
  <si>
    <t>西区路公租房</t>
  </si>
  <si>
    <t>冷水滩区西区路</t>
  </si>
  <si>
    <t>湘江纸业公租房</t>
  </si>
  <si>
    <t>冷水滩下河线</t>
  </si>
  <si>
    <t>永州市水质公司公租房</t>
  </si>
  <si>
    <t>永州市水质净化公司</t>
  </si>
  <si>
    <t>永州市零陵区</t>
  </si>
  <si>
    <t>湖南重庆啤酒国人有限责任公司永州分公司公租房</t>
  </si>
  <si>
    <t>永州大道</t>
  </si>
  <si>
    <t>永州东诚智慧产业园公租房</t>
  </si>
  <si>
    <t>永州东诚智慧产业园</t>
  </si>
  <si>
    <t>南甸路与珍珠南路交汇处</t>
  </si>
  <si>
    <t>2016年11月</t>
  </si>
  <si>
    <t>永州青年创新园公租房</t>
  </si>
  <si>
    <t>永州青年创新园</t>
  </si>
  <si>
    <t>亲水路旁</t>
  </si>
  <si>
    <t>2015年12月</t>
  </si>
  <si>
    <t>湖南大森林药业有限公司公租房</t>
  </si>
  <si>
    <t>湖南大森林药业有限公司</t>
  </si>
  <si>
    <t>2016年1月</t>
  </si>
  <si>
    <t>2016年10月</t>
  </si>
  <si>
    <t>零陵区永大九疑油茶公租房</t>
  </si>
  <si>
    <t>永州市永大九疑油茶开发有限公司</t>
  </si>
  <si>
    <t>区工业园永大九疑油茶公司内</t>
  </si>
  <si>
    <t>2017年5月</t>
  </si>
  <si>
    <t>祁阳职业中专教师公租房</t>
  </si>
  <si>
    <t>县职业中专</t>
  </si>
  <si>
    <t>县职业中专校内</t>
  </si>
  <si>
    <t>祁阳一中教师公租房</t>
  </si>
  <si>
    <t>祁阳一中</t>
  </si>
  <si>
    <t>2017年4月</t>
  </si>
  <si>
    <t>祁阳三口塘中心卫生院公租房</t>
  </si>
  <si>
    <t>三口塘中心卫生院</t>
  </si>
  <si>
    <t>祁阳龚家坪镇云排岭学校</t>
  </si>
  <si>
    <t>祁阳县教育局</t>
  </si>
  <si>
    <t>祁阳黎家坪镇一中公租房</t>
  </si>
  <si>
    <t>祁阳黎家坪镇一中校园内</t>
  </si>
  <si>
    <t>祁阳大村甸镇一中校园内</t>
  </si>
  <si>
    <t>祁阳八宝镇中心小学公租房</t>
  </si>
  <si>
    <t>祁阳八宝镇中心小学</t>
  </si>
  <si>
    <t>祁阳七里桥镇白竹塘完小校公租房</t>
  </si>
  <si>
    <t>祁阳七里桥镇白竹塘完小校</t>
  </si>
  <si>
    <t>祁阳白水镇杉木冲完小校公租房</t>
  </si>
  <si>
    <t>祁阳白水镇杉木冲完小校</t>
  </si>
  <si>
    <t>祁阳白水镇朱家桥完小校公租房</t>
  </si>
  <si>
    <t>祁阳白水镇朱家桥完小校</t>
  </si>
  <si>
    <t>祁阳黄泥塘桐木完小校公租房</t>
  </si>
  <si>
    <t>祁阳黄泥塘桐木完小校</t>
  </si>
  <si>
    <t>祁阳文富市镇忠诚完小校公租房</t>
  </si>
  <si>
    <t>祁阳文富市镇忠诚完小校</t>
  </si>
  <si>
    <t>祁阳三口塘香治完小校公租房</t>
  </si>
  <si>
    <t>祁阳三口塘香治完小校</t>
  </si>
  <si>
    <t>祁阳大忠桥镇凡龙小学校公租房</t>
  </si>
  <si>
    <t>祁阳大忠桥镇凡龙小学校</t>
  </si>
  <si>
    <t>东安县创新创业园“135工程”公租房</t>
  </si>
  <si>
    <t>东安南华实业有限公司</t>
  </si>
  <si>
    <t>东安县白牙市工业园内</t>
  </si>
  <si>
    <t>双牌理家坪乡中心小学教师公租房项目</t>
  </si>
  <si>
    <t>理家坪乡中心小学</t>
  </si>
  <si>
    <t>理家坪乡</t>
  </si>
  <si>
    <t>双牌平福头中心幼儿园教师公租房项目</t>
  </si>
  <si>
    <t>平福头中心幼儿园</t>
  </si>
  <si>
    <t>泷泊镇</t>
  </si>
  <si>
    <t>双牌麻江镇中心幼儿园教师公租房项目</t>
  </si>
  <si>
    <t>麻江镇中心幼儿园</t>
  </si>
  <si>
    <t>麻江镇</t>
  </si>
  <si>
    <t>双牌理家坪乡中心幼儿园教师公租房项目</t>
  </si>
  <si>
    <t>理家坪乡中心幼儿园</t>
  </si>
  <si>
    <t>双牌永江中心幼儿园教师公租房项目</t>
  </si>
  <si>
    <t>永江中心幼儿园</t>
  </si>
  <si>
    <t>双牌县平福头学校教师公租房项目</t>
  </si>
  <si>
    <t>平福头学校</t>
  </si>
  <si>
    <t>双牌县泷泊镇中心小学教师公租房项目</t>
  </si>
  <si>
    <t>泷泊镇中心小学</t>
  </si>
  <si>
    <t>江华大锡乡易地搬迁公租房</t>
  </si>
  <si>
    <t>大锡乡政府</t>
  </si>
  <si>
    <t>江华耀丰公租房</t>
  </si>
  <si>
    <t>江华耀丰创新创业园有限公司</t>
  </si>
  <si>
    <t>沱江镇经开区</t>
  </si>
  <si>
    <t>江华大锡乡中心小学公租房</t>
  </si>
  <si>
    <t>大锡中心校</t>
  </si>
  <si>
    <t>大锡中心校内</t>
  </si>
  <si>
    <t>江华码市镇黄石完小公租房</t>
  </si>
  <si>
    <t>黄石完小</t>
  </si>
  <si>
    <t>黄石完小内</t>
  </si>
  <si>
    <t>江华小圩镇桥铺完小公租房</t>
  </si>
  <si>
    <t>桥铺完小</t>
  </si>
  <si>
    <t>桥铺完小内</t>
  </si>
  <si>
    <t>江华大路铺镇迴溪完小公租房</t>
  </si>
  <si>
    <t>迴溪完小</t>
  </si>
  <si>
    <t>迴溪完小内</t>
  </si>
  <si>
    <t>江华河路口镇关水阁完小公租房</t>
  </si>
  <si>
    <t>关水阁完小</t>
  </si>
  <si>
    <t>关水阁完小内</t>
  </si>
  <si>
    <t>江华县公安局公租房</t>
  </si>
  <si>
    <t>江华县公安局</t>
  </si>
  <si>
    <t>水口新址</t>
  </si>
  <si>
    <t>江永黄甲岭乡政府公租房</t>
  </si>
  <si>
    <t>房产局、黄甲岭乡政府</t>
  </si>
  <si>
    <t>黄甲岭乡政府院内</t>
  </si>
  <si>
    <t>江永一中公租房</t>
  </si>
  <si>
    <t>房产局、江永一中</t>
  </si>
  <si>
    <t>一中院内</t>
  </si>
  <si>
    <t>江永桃川中心医院公租房</t>
  </si>
  <si>
    <t>房产局、卫生局</t>
  </si>
  <si>
    <t>桃川医院院内</t>
  </si>
  <si>
    <t>江永桃川镇政府公租房</t>
  </si>
  <si>
    <t>房产局、桃川政府</t>
  </si>
  <si>
    <t>江永气象局公租房</t>
  </si>
  <si>
    <t>房产局、气象局</t>
  </si>
  <si>
    <t>气象局院内</t>
  </si>
  <si>
    <t>江永夏层铺镇公租房</t>
  </si>
  <si>
    <t>房产局、夏层铺政府</t>
  </si>
  <si>
    <t>江永二中</t>
  </si>
  <si>
    <t>房产局、教育局</t>
  </si>
  <si>
    <t>江永二中院内</t>
  </si>
  <si>
    <t>源口乡政府公租房</t>
  </si>
  <si>
    <t>房产局、源口乡政府</t>
  </si>
  <si>
    <t>源口政府院内</t>
  </si>
  <si>
    <t>桃川中心小学公租房</t>
  </si>
  <si>
    <t>桃川中心小学院内</t>
  </si>
  <si>
    <t>洪塘营乡卫生院公租房</t>
  </si>
  <si>
    <t>房产局、卫计委</t>
  </si>
  <si>
    <t>洪塘营乡卫生院内</t>
  </si>
  <si>
    <t>桥头镇卫生院公租房</t>
  </si>
  <si>
    <t>桥头镇卫生院内</t>
  </si>
  <si>
    <t>仙子脚沙田卫生院公租房</t>
  </si>
  <si>
    <t>富塘卫生院公租房</t>
  </si>
  <si>
    <t>富塘卫生院公内</t>
  </si>
  <si>
    <t>东门卫生院公租房</t>
  </si>
  <si>
    <t>道县进修学校公租房</t>
  </si>
  <si>
    <t>道县进修学校内</t>
  </si>
  <si>
    <t>下蒋学校公租房</t>
  </si>
  <si>
    <t>下蒋学校内</t>
  </si>
  <si>
    <t>审章塘中心小学公租房</t>
  </si>
  <si>
    <t>审章塘中心小学内</t>
  </si>
  <si>
    <t>仙子脚学校公租房</t>
  </si>
  <si>
    <t>仙子脚学校内</t>
  </si>
  <si>
    <t>桥头镇政府公租房</t>
  </si>
  <si>
    <t>房产局、桥头镇政府</t>
  </si>
  <si>
    <t>桥头镇政府内</t>
  </si>
  <si>
    <t>湘江源国家森林公园公租房</t>
  </si>
  <si>
    <t>湘江源国家森林公园</t>
  </si>
  <si>
    <t>涟源市公租房石陶点</t>
  </si>
  <si>
    <t>涟源市伏口镇人民政府</t>
  </si>
  <si>
    <t>涟源市伏口镇</t>
  </si>
  <si>
    <t>涟源市公租房湄塘点</t>
  </si>
  <si>
    <t>涟源市湄江镇人民政府</t>
  </si>
  <si>
    <t>涟源市湄江镇</t>
  </si>
  <si>
    <t>涟源市公租房洞里点</t>
  </si>
  <si>
    <t>涟源市斗笠山镇卫生院</t>
  </si>
  <si>
    <t>涟源市斗笠山镇</t>
  </si>
  <si>
    <t>涟源市公租房三角坪点等3处</t>
  </si>
  <si>
    <t>涟源市公租房唐家点</t>
  </si>
  <si>
    <t>涟源市安平镇人民政府</t>
  </si>
  <si>
    <t>涟源市安平镇</t>
  </si>
  <si>
    <t>涟源市公租房杨市点</t>
  </si>
  <si>
    <t>涟源市杨市镇人民政府</t>
  </si>
  <si>
    <t>涟源市杨市镇</t>
  </si>
  <si>
    <t>双峰县2016年公租房甘棠镇甘棠点</t>
  </si>
  <si>
    <t>双峰县甘棠镇人民政府</t>
  </si>
  <si>
    <t>双峰县甘棠镇</t>
  </si>
  <si>
    <t>双峰县2016年公租房甘棠卫生院点</t>
  </si>
  <si>
    <t>双峰县甘棠镇中心卫生院</t>
  </si>
  <si>
    <t>双峰县2016年公租房梓门桥镇东湾里点</t>
  </si>
  <si>
    <t>双峰县梓门桥镇人民政府</t>
  </si>
  <si>
    <t>双峰县梓门桥镇</t>
  </si>
  <si>
    <t>双峰县2016年公租房印塘乡印塘点</t>
  </si>
  <si>
    <t>双峰县印塘乡人民政府</t>
  </si>
  <si>
    <t>双峰县印塘乡</t>
  </si>
  <si>
    <t>南苑公租房</t>
  </si>
  <si>
    <t>市城南廉租房小区内</t>
  </si>
  <si>
    <t>沅陵县</t>
  </si>
  <si>
    <t>鸭子尾公租房</t>
  </si>
  <si>
    <t>沅陵县房产局</t>
  </si>
  <si>
    <t>鸭子尾</t>
  </si>
  <si>
    <t>移民培训中心公租房</t>
  </si>
  <si>
    <t>南岸移民培训中心</t>
  </si>
  <si>
    <t>沅陵县教师公租房</t>
  </si>
  <si>
    <t>沅陵县教育局</t>
  </si>
  <si>
    <t>棋坪九校</t>
  </si>
  <si>
    <t>落鹤坪小学</t>
  </si>
  <si>
    <t>高砌头九校</t>
  </si>
  <si>
    <t>明溪口九校</t>
  </si>
  <si>
    <t>麻溪铺九校</t>
  </si>
  <si>
    <t>张家滩九校</t>
  </si>
  <si>
    <t>渭溪九校</t>
  </si>
  <si>
    <t>马底驿九校</t>
  </si>
  <si>
    <t>金山学校</t>
  </si>
  <si>
    <t>深溪口九校</t>
  </si>
  <si>
    <t>落坪九校</t>
  </si>
  <si>
    <t>七甲溪九校</t>
  </si>
  <si>
    <t>火场九校</t>
  </si>
  <si>
    <t>柳林汊小学</t>
  </si>
  <si>
    <t>蚕忙九校</t>
  </si>
  <si>
    <t>洞溪九校</t>
  </si>
  <si>
    <t>七甲坪九校</t>
  </si>
  <si>
    <t>楠木小学</t>
  </si>
  <si>
    <t>清浪九校</t>
  </si>
  <si>
    <t>筲箕湾小学公</t>
  </si>
  <si>
    <t>思源实验学校</t>
  </si>
  <si>
    <t>肖家桥九校</t>
  </si>
  <si>
    <t>沅陵县卫生公租房</t>
  </si>
  <si>
    <t>沅陵县卫生局</t>
  </si>
  <si>
    <t>洞溪卫生院</t>
  </si>
  <si>
    <t>高坪卫生院</t>
  </si>
  <si>
    <t>麻溪铺卫生院</t>
  </si>
  <si>
    <t>七甲坪卫生院</t>
  </si>
  <si>
    <t>五强溪卫生院</t>
  </si>
  <si>
    <t>二酉卫生院</t>
  </si>
  <si>
    <t>辰溪县</t>
  </si>
  <si>
    <t>辰溪县教师公租房</t>
  </si>
  <si>
    <t>辰溪县教育局</t>
  </si>
  <si>
    <t>火马冲镇寺前小学</t>
  </si>
  <si>
    <t>修溪镇伍家湾学校</t>
  </si>
  <si>
    <t>辰溪县乡镇公租房</t>
  </si>
  <si>
    <t>辰溪县委组织部</t>
  </si>
  <si>
    <t>田湾镇</t>
  </si>
  <si>
    <t>孝坪镇</t>
  </si>
  <si>
    <t>修溪乡</t>
  </si>
  <si>
    <t>柿溪乡</t>
  </si>
  <si>
    <t>潭湾镇</t>
  </si>
  <si>
    <t>桥头乡</t>
  </si>
  <si>
    <t>桥头溪乡</t>
  </si>
  <si>
    <t>小龙门乡</t>
  </si>
  <si>
    <t>长田湾乡</t>
  </si>
  <si>
    <t>黄溪口镇</t>
  </si>
  <si>
    <t>仙人湾乡</t>
  </si>
  <si>
    <t>后塘乡</t>
  </si>
  <si>
    <t>上蒲溪乡</t>
  </si>
  <si>
    <t>苏木溪乡</t>
  </si>
  <si>
    <t>板桥乡</t>
  </si>
  <si>
    <t>伍家湾乡</t>
  </si>
  <si>
    <t>谭家场乡</t>
  </si>
  <si>
    <t>石碧乡</t>
  </si>
  <si>
    <t>石马湾乡</t>
  </si>
  <si>
    <t>火马冲镇</t>
  </si>
  <si>
    <t>寺前镇</t>
  </si>
  <si>
    <t>罗子山乡</t>
  </si>
  <si>
    <t>溆浦县</t>
  </si>
  <si>
    <t>溆浦县乡镇公租房</t>
  </si>
  <si>
    <t>溆浦县委组织部、县房产局</t>
  </si>
  <si>
    <t>卢峰镇</t>
  </si>
  <si>
    <t>观音阁镇</t>
  </si>
  <si>
    <t>均坪镇</t>
  </si>
  <si>
    <t>思蒙乡</t>
  </si>
  <si>
    <t>双井镇</t>
  </si>
  <si>
    <t>谭家湾镇</t>
  </si>
  <si>
    <t>让家溪乡</t>
  </si>
  <si>
    <t>油洋乡</t>
  </si>
  <si>
    <t>水东镇</t>
  </si>
  <si>
    <t>统溪河乡</t>
  </si>
  <si>
    <t>两丫坪镇</t>
  </si>
  <si>
    <t>中都乡</t>
  </si>
  <si>
    <t>北斗溪乡</t>
  </si>
  <si>
    <t>大华乡</t>
  </si>
  <si>
    <t>龙庄湾乡</t>
  </si>
  <si>
    <t>黄茅园镇</t>
  </si>
  <si>
    <t>两江乡</t>
  </si>
  <si>
    <t>麻阳县</t>
  </si>
  <si>
    <t>麻阳县乡镇公租房</t>
  </si>
  <si>
    <t>麻阳县委组织部</t>
  </si>
  <si>
    <t>郭公坪乡政府内</t>
  </si>
  <si>
    <t>长潭乡政府内</t>
  </si>
  <si>
    <t>大桥江乡政府内</t>
  </si>
  <si>
    <t>江口墟镇政府内</t>
  </si>
  <si>
    <t>隆家堡乡政府内</t>
  </si>
  <si>
    <t>兰村乡政府内</t>
  </si>
  <si>
    <t>谭家寨乡政府内</t>
  </si>
  <si>
    <t>岩门镇政府内</t>
  </si>
  <si>
    <t>板栗树乡政府内</t>
  </si>
  <si>
    <t>绿溪口乡政府内</t>
  </si>
  <si>
    <t>兰里镇政府内</t>
  </si>
  <si>
    <t>黄双乡政府内</t>
  </si>
  <si>
    <t>吕家坪镇政府内</t>
  </si>
  <si>
    <t>县吕家坪镇九曲湾</t>
  </si>
  <si>
    <t>县锦和镇政府内</t>
  </si>
  <si>
    <t>县郭公坪乡政府内</t>
  </si>
  <si>
    <t>县兰里镇政府内</t>
  </si>
  <si>
    <t>县黄双乡政府内</t>
  </si>
  <si>
    <t>县吕家坪政府内</t>
  </si>
  <si>
    <t>新晃县</t>
  </si>
  <si>
    <t>新晃县乡镇公租房</t>
  </si>
  <si>
    <t>新晃县委组织部、县房产局</t>
  </si>
  <si>
    <t>鱼市镇</t>
  </si>
  <si>
    <t>兴隆镇</t>
  </si>
  <si>
    <t>禾滩乡</t>
  </si>
  <si>
    <t>步头降乡</t>
  </si>
  <si>
    <t>碧朗乡</t>
  </si>
  <si>
    <t>凳寨乡</t>
  </si>
  <si>
    <t>天堂乡</t>
  </si>
  <si>
    <t>大湾罗乡</t>
  </si>
  <si>
    <t>新晃镇</t>
  </si>
  <si>
    <t>新晃县教师公租房</t>
  </si>
  <si>
    <t>新晃县晃州镇政府、县房产局</t>
  </si>
  <si>
    <t>晃州镇方家屯</t>
  </si>
  <si>
    <t>新晃县中寨镇政府、县房产局</t>
  </si>
  <si>
    <t>中寨镇</t>
  </si>
  <si>
    <t>新晃县教育局</t>
  </si>
  <si>
    <t>禾滩镇</t>
  </si>
  <si>
    <t>凉伞镇</t>
  </si>
  <si>
    <t>扶罗镇李树</t>
  </si>
  <si>
    <t>米贝乡</t>
  </si>
  <si>
    <t>贡溪镇</t>
  </si>
  <si>
    <t>扶罗镇</t>
  </si>
  <si>
    <t>米贝乡碧朗</t>
  </si>
  <si>
    <t>凉伞镇黄雷</t>
  </si>
  <si>
    <t>晃州镇黄鳝垅</t>
  </si>
  <si>
    <t>新晃县卫生公租房</t>
  </si>
  <si>
    <t>新晃县卫生局</t>
  </si>
  <si>
    <t>凳寨卫生院院内</t>
  </si>
  <si>
    <t>黄雷卫生院院内</t>
  </si>
  <si>
    <t>鱼市卫生院院内</t>
  </si>
  <si>
    <t>贡溪卫生院院内</t>
  </si>
  <si>
    <t>李树卫生院院内</t>
  </si>
  <si>
    <t>碧朗卫生院院内</t>
  </si>
  <si>
    <t>芷江县</t>
  </si>
  <si>
    <t>芷江县购买公租房</t>
  </si>
  <si>
    <t>芷江县房产局</t>
  </si>
  <si>
    <t>芷江镇社塘坪村</t>
  </si>
  <si>
    <t>芷江县化肥公司公租房</t>
  </si>
  <si>
    <t>芷江县化肥公司</t>
  </si>
  <si>
    <t>芷江县乡镇公租房</t>
  </si>
  <si>
    <t>芷江县委组织部</t>
  </si>
  <si>
    <t>大洪山乡</t>
  </si>
  <si>
    <t>碧涌镇</t>
  </si>
  <si>
    <t>新店坪镇</t>
  </si>
  <si>
    <t>板山乡</t>
  </si>
  <si>
    <t>罗岩乡</t>
  </si>
  <si>
    <t>梨溪口乡</t>
  </si>
  <si>
    <t>冷水溪乡</t>
  </si>
  <si>
    <t>禾梨坳乡</t>
  </si>
  <si>
    <t>晓坪乡</t>
  </si>
  <si>
    <t>罗卜田乡</t>
  </si>
  <si>
    <t>麻缨塘乡</t>
  </si>
  <si>
    <t>楠木坪乡</t>
  </si>
  <si>
    <t>芷江县卫生公租房</t>
  </si>
  <si>
    <t>芷江县卫生局</t>
  </si>
  <si>
    <t>新店坪乡</t>
  </si>
  <si>
    <t>牛牯坪乡</t>
  </si>
  <si>
    <t>中方县</t>
  </si>
  <si>
    <t>中方县教师公租房</t>
  </si>
  <si>
    <t>中方县教育局</t>
  </si>
  <si>
    <t>中方县中方一中</t>
  </si>
  <si>
    <t>中方县城北中学</t>
  </si>
  <si>
    <t>中方县乡镇公租房</t>
  </si>
  <si>
    <t>中方县房产局</t>
  </si>
  <si>
    <t>中方新城</t>
  </si>
  <si>
    <t>铜湾镇政府大院</t>
  </si>
  <si>
    <t>洪江市</t>
  </si>
  <si>
    <t>黔城镇株山公租房</t>
  </si>
  <si>
    <t>洪江市工业园</t>
  </si>
  <si>
    <t>洪江市黔城镇株山</t>
  </si>
  <si>
    <t>洪江市教师公租房</t>
  </si>
  <si>
    <t>洪江市教育局</t>
  </si>
  <si>
    <t>安江一完小内</t>
  </si>
  <si>
    <t>黔城镇中心学校内</t>
  </si>
  <si>
    <t>洪江市乡镇公租房</t>
  </si>
  <si>
    <t>洪江市市委组织部、洪江市房产局</t>
  </si>
  <si>
    <t>安江镇政府院内</t>
  </si>
  <si>
    <t>岩垅乡</t>
  </si>
  <si>
    <t>红岩乡</t>
  </si>
  <si>
    <t>大崇乡</t>
  </si>
  <si>
    <t>双溪镇</t>
  </si>
  <si>
    <t>太平乡</t>
  </si>
  <si>
    <t>龙田乡</t>
  </si>
  <si>
    <t>雪峰镇</t>
  </si>
  <si>
    <t>会同县</t>
  </si>
  <si>
    <t>会同县乡镇公租房</t>
  </si>
  <si>
    <t>会同县委组织部</t>
  </si>
  <si>
    <t>黄茅乡</t>
  </si>
  <si>
    <t>高椅乡</t>
  </si>
  <si>
    <t>洒溪乡</t>
  </si>
  <si>
    <t>团河镇</t>
  </si>
  <si>
    <t>王家坪乡</t>
  </si>
  <si>
    <t>若水镇</t>
  </si>
  <si>
    <t>地灵乡</t>
  </si>
  <si>
    <t>岩头乡</t>
  </si>
  <si>
    <t>坪村镇</t>
  </si>
  <si>
    <t>青朗乡</t>
  </si>
  <si>
    <t>宝田乡</t>
  </si>
  <si>
    <t>朗江镇</t>
  </si>
  <si>
    <t>漠滨乡</t>
  </si>
  <si>
    <t>蒲稳乡</t>
  </si>
  <si>
    <t>金龙乡</t>
  </si>
  <si>
    <t>堡子镇</t>
  </si>
  <si>
    <t>沙溪乡</t>
  </si>
  <si>
    <t>已竣工</t>
  </si>
  <si>
    <t>金子岩乡</t>
  </si>
  <si>
    <t>长寨乡</t>
  </si>
  <si>
    <t>广坪镇</t>
  </si>
  <si>
    <t>炮团乡</t>
  </si>
  <si>
    <t>马鞍镇</t>
  </si>
  <si>
    <t>靖州县</t>
  </si>
  <si>
    <t>靖州县卫生公租房</t>
  </si>
  <si>
    <t>靖州县卫生局</t>
  </si>
  <si>
    <t>大堡子</t>
  </si>
  <si>
    <t>寨牙乡</t>
  </si>
  <si>
    <t>平茶镇</t>
  </si>
  <si>
    <t>靖州县教育公租房</t>
  </si>
  <si>
    <t>县一中</t>
  </si>
  <si>
    <t>艮山口中心小学</t>
  </si>
  <si>
    <t>新厂中学</t>
  </si>
  <si>
    <t>太阳坪中心小学</t>
  </si>
  <si>
    <t>大堡子中心小学</t>
  </si>
  <si>
    <t>艮山口中学</t>
  </si>
  <si>
    <t>藕团中学</t>
  </si>
  <si>
    <t>文溪学校</t>
  </si>
  <si>
    <t>三秋学校</t>
  </si>
  <si>
    <t>靖州县乡镇公租房</t>
  </si>
  <si>
    <t>靖州县委组织部、县房产局</t>
  </si>
  <si>
    <t>文溪乡</t>
  </si>
  <si>
    <t>横江桥</t>
  </si>
  <si>
    <t>甘棠乡</t>
  </si>
  <si>
    <t>三秋乡</t>
  </si>
  <si>
    <t>太阳坪</t>
  </si>
  <si>
    <t>江东乡</t>
  </si>
  <si>
    <t>通道县</t>
  </si>
  <si>
    <t>通道县乡镇公租房</t>
  </si>
  <si>
    <t>通道县委组织部、县房产管理局</t>
  </si>
  <si>
    <t>陇城镇</t>
  </si>
  <si>
    <t>播阳镇</t>
  </si>
  <si>
    <t>已竣工验收</t>
  </si>
  <si>
    <t>县溪镇</t>
  </si>
  <si>
    <t>牙屯堡</t>
  </si>
  <si>
    <t>独坡乡</t>
  </si>
  <si>
    <t>木脚乡</t>
  </si>
  <si>
    <t>临口镇</t>
  </si>
  <si>
    <t>传素乡</t>
  </si>
  <si>
    <t>大高坪乡</t>
  </si>
  <si>
    <t>甘溪乡</t>
  </si>
  <si>
    <t>坪阳乡</t>
  </si>
  <si>
    <t>江口乡</t>
  </si>
  <si>
    <t>锅冲乡</t>
  </si>
  <si>
    <t>杉木桥乡</t>
  </si>
  <si>
    <t>下乡乡</t>
  </si>
  <si>
    <t>马龙乡</t>
  </si>
  <si>
    <t>黄土乡</t>
  </si>
  <si>
    <t>双江镇</t>
  </si>
  <si>
    <t>溪口镇</t>
  </si>
  <si>
    <t>通道县房产管理局</t>
  </si>
  <si>
    <t>县城城北</t>
  </si>
  <si>
    <t>城南双水巷</t>
  </si>
  <si>
    <t>通道县教师公租房</t>
  </si>
  <si>
    <t>通道县教育局</t>
  </si>
  <si>
    <t>通道二中</t>
  </si>
  <si>
    <t>礼雅小学</t>
  </si>
  <si>
    <t>州肿瘤医院公租房</t>
  </si>
  <si>
    <t>州肿瘤医院</t>
  </si>
  <si>
    <t>凤凰县</t>
  </si>
  <si>
    <t>凤凰县2016年木江坪镇公租房工程</t>
  </si>
  <si>
    <t>凤凰县房地产业管理局</t>
  </si>
  <si>
    <t>集中新建</t>
  </si>
  <si>
    <t>凤凰县木江坪镇政府</t>
  </si>
  <si>
    <t>凤凰县2016年麻冲乡公租房工程</t>
  </si>
  <si>
    <t>凤凰县麻冲乡政府</t>
  </si>
  <si>
    <t>2017.5</t>
  </si>
  <si>
    <t>凤凰县2016年沱江镇大坳村公租房工程</t>
  </si>
  <si>
    <t>凤凰县沱江镇大坳村</t>
  </si>
  <si>
    <t>古丈县罗依溪穿岩溶公租房项目</t>
  </si>
  <si>
    <t>罗依溪</t>
  </si>
  <si>
    <t>2015.11.18</t>
  </si>
  <si>
    <t>2017.5.18</t>
  </si>
  <si>
    <t>县委党校公租房</t>
  </si>
  <si>
    <t>花垣县委党校</t>
  </si>
  <si>
    <t>2016.2.13</t>
  </si>
  <si>
    <t>2017.2.13</t>
  </si>
  <si>
    <t>花垣县城南公租房</t>
  </si>
  <si>
    <t>花垣县城南社区</t>
  </si>
  <si>
    <t>2016.2.15</t>
  </si>
  <si>
    <t>2016.10.15</t>
  </si>
  <si>
    <t>吉卫政府公租房</t>
  </si>
  <si>
    <t>花垣县吉卫镇政府</t>
  </si>
  <si>
    <t>2017.6.15</t>
  </si>
  <si>
    <t>雅桥政府公租房</t>
  </si>
  <si>
    <t>花垣县雅桥乡政府</t>
  </si>
  <si>
    <t>2016.2.11</t>
  </si>
  <si>
    <t>2017.4.11</t>
  </si>
  <si>
    <t>花垣镇政府公租房</t>
  </si>
  <si>
    <t>花垣镇政府</t>
  </si>
  <si>
    <t>2017.2.15</t>
  </si>
  <si>
    <t>民乐镇政府公租房</t>
  </si>
  <si>
    <t>花垣县民乐镇政府</t>
  </si>
  <si>
    <t>2017.4.15</t>
  </si>
  <si>
    <t xml:space="preserve">永顺县 </t>
  </si>
  <si>
    <t>猛洞河工业园公共租赁住房</t>
  </si>
  <si>
    <t>永顺县住建局</t>
  </si>
  <si>
    <t>溪州新城</t>
  </si>
  <si>
    <t>2017.2.18</t>
  </si>
  <si>
    <t>高坪金海实验学校公共租赁住房</t>
  </si>
  <si>
    <t>2016.2.21</t>
  </si>
  <si>
    <t>2017.2.20</t>
  </si>
  <si>
    <t>景点圈西米公共租赁住房</t>
  </si>
  <si>
    <t>哈尼宫</t>
  </si>
  <si>
    <t>2016.2.26</t>
  </si>
  <si>
    <t>2016.8.26</t>
  </si>
  <si>
    <t>龙山县水田坝镇政府公租房建设项目</t>
  </si>
  <si>
    <t>龙山县住房与城乡建设局</t>
  </si>
  <si>
    <t>水田坝镇</t>
  </si>
  <si>
    <t>龙山县洛塔乡政府公租房建设项目</t>
  </si>
  <si>
    <t>洛塔乡</t>
  </si>
  <si>
    <t>龙山县苗儿滩镇政府公租房建设项目</t>
  </si>
  <si>
    <t>苗儿滩镇</t>
  </si>
  <si>
    <t>龙山县靛房镇政府公租房建设项目</t>
  </si>
  <si>
    <t>靛房镇</t>
  </si>
  <si>
    <t>龙山县桂塘镇中心卫生院公租房项目</t>
  </si>
  <si>
    <t>桂塘镇</t>
  </si>
  <si>
    <t>龙山县里耶镇麦子坪小学</t>
  </si>
  <si>
    <t>里耶镇</t>
  </si>
  <si>
    <t>水东江东江、桥头棚户区改造（城中村）</t>
    <phoneticPr fontId="39" type="noConversion"/>
  </si>
  <si>
    <t>耒阳报社片区棚户区改造（城中村）</t>
    <phoneticPr fontId="39" type="noConversion"/>
  </si>
  <si>
    <t>灶市铁路园片区棚户区改造（城中村）</t>
    <phoneticPr fontId="39" type="noConversion"/>
  </si>
  <si>
    <t>南北正街棚户区综合提质改造</t>
    <phoneticPr fontId="39" type="noConversion"/>
  </si>
  <si>
    <t>沿江中路棚户区综合提质改造项目</t>
    <phoneticPr fontId="39" type="noConversion"/>
  </si>
  <si>
    <t>耒阳市棚户区改造投资有限公司</t>
    <phoneticPr fontId="39" type="noConversion"/>
  </si>
  <si>
    <t>康居家园公租房二期</t>
    <phoneticPr fontId="39" type="noConversion"/>
  </si>
  <si>
    <t>耒阳市房产管理局</t>
    <phoneticPr fontId="39" type="noConversion"/>
  </si>
  <si>
    <t xml:space="preserve"> 2016年耒阳市城市棚户区改造项目信息表</t>
    <phoneticPr fontId="39" type="noConversion"/>
  </si>
  <si>
    <t>南县华阁镇复兴街</t>
  </si>
  <si>
    <t>桃江县</t>
  </si>
  <si>
    <t>沅江市</t>
  </si>
  <si>
    <t>郴州市小计</t>
  </si>
  <si>
    <t>桂阳县方元镇政府</t>
  </si>
  <si>
    <t>桂阳县方元镇</t>
  </si>
  <si>
    <t>永州市小计</t>
  </si>
  <si>
    <t>零陵区</t>
  </si>
  <si>
    <t>经开区</t>
  </si>
  <si>
    <t>市城投</t>
  </si>
  <si>
    <t>祁阳县</t>
  </si>
  <si>
    <t>东安县</t>
  </si>
  <si>
    <t>双牌县</t>
  </si>
  <si>
    <t>道县</t>
  </si>
  <si>
    <t>江华县</t>
  </si>
  <si>
    <t>大锡乡</t>
  </si>
  <si>
    <t>江永县</t>
  </si>
  <si>
    <t>蓝山县</t>
  </si>
  <si>
    <t>房产局</t>
  </si>
  <si>
    <t>娄底市小计</t>
  </si>
  <si>
    <t>涟源市</t>
  </si>
  <si>
    <t>双峰县</t>
  </si>
  <si>
    <t>怀化市小计</t>
  </si>
  <si>
    <t>县小计</t>
  </si>
  <si>
    <t>湘西州小计</t>
  </si>
  <si>
    <t>吉首市</t>
  </si>
  <si>
    <t>古丈县</t>
  </si>
  <si>
    <t>古丈县住建局</t>
  </si>
  <si>
    <t>花垣县</t>
  </si>
  <si>
    <t>花垣县住房和城乡建设局</t>
  </si>
  <si>
    <t>龙山县</t>
  </si>
  <si>
    <t>附件2：</t>
  </si>
  <si>
    <t>2015年湖南省公共租赁住房超任务完成项目信息备案表</t>
  </si>
  <si>
    <t>填报单位：湖南省住房和城乡建设厅</t>
  </si>
  <si>
    <t>单位：套、平方米、万元</t>
  </si>
  <si>
    <t>建设性质</t>
  </si>
  <si>
    <t>建设规模</t>
  </si>
  <si>
    <t>预计开
工时间</t>
  </si>
  <si>
    <t>预计竣
工时间</t>
  </si>
  <si>
    <t>套</t>
  </si>
  <si>
    <t>湖南省合计</t>
  </si>
  <si>
    <t>省直公租房</t>
  </si>
  <si>
    <t>长沙雨花区徳润小区</t>
  </si>
  <si>
    <t>省机关事务局</t>
  </si>
  <si>
    <t>回购</t>
  </si>
  <si>
    <t xml:space="preserve">开福区徳峰小区 </t>
  </si>
  <si>
    <t>八方小区二期F2栋雇员公寓</t>
  </si>
  <si>
    <t>长沙市住房保障局</t>
  </si>
  <si>
    <t>新建</t>
  </si>
  <si>
    <t>岳麓区金星路</t>
  </si>
  <si>
    <t>金溪湾小区二期公租房</t>
  </si>
  <si>
    <t>岳麓区麓云路</t>
  </si>
  <si>
    <t>长沙传化公路港物流公租房项目</t>
  </si>
  <si>
    <t>长沙传化公路港物流有限公司</t>
  </si>
  <si>
    <t>开福区沙坪街道板塘村</t>
  </si>
  <si>
    <t>2015.12</t>
  </si>
  <si>
    <t>康庭园公租房项目</t>
  </si>
  <si>
    <t>湖南南庭投资有限公司</t>
  </si>
  <si>
    <t>雨花区比亚迪路</t>
  </si>
  <si>
    <t>粟塘小区公租房</t>
  </si>
  <si>
    <t>长沙金时房地产开发有限公司</t>
  </si>
  <si>
    <t>雨花区同升街道新兴村</t>
  </si>
  <si>
    <t>2017.10</t>
  </si>
  <si>
    <t>长沙市第二福利院员工周转房项目</t>
  </si>
  <si>
    <t>长沙市第二福利院</t>
  </si>
  <si>
    <t>雨花区东山街道边上社区仙姑岭</t>
  </si>
  <si>
    <t>2015.09</t>
  </si>
  <si>
    <t>2016.10</t>
  </si>
  <si>
    <t>高塘岭镇中学农村教师公租房</t>
  </si>
  <si>
    <t>喻家坡街道</t>
  </si>
  <si>
    <t>高塘岭镇</t>
  </si>
  <si>
    <t>望城区六中农村教师公租房</t>
  </si>
  <si>
    <t>长沙市望城区第六中学</t>
  </si>
  <si>
    <t>靖港镇新峰村</t>
  </si>
  <si>
    <t>大湖中学农村教师公租房</t>
  </si>
  <si>
    <t>大泽湖街道</t>
  </si>
  <si>
    <t>星城镇</t>
  </si>
  <si>
    <t>乌山中心小学农村教师公租房</t>
  </si>
  <si>
    <t>乌山镇政府</t>
  </si>
  <si>
    <t>乌山镇</t>
  </si>
  <si>
    <t>靖港中学农村教师公租房</t>
  </si>
  <si>
    <t>靖港镇政府</t>
  </si>
  <si>
    <t>靖港镇新集镇</t>
  </si>
  <si>
    <t>高塘岭实验小学农村教师公租房</t>
  </si>
  <si>
    <t>高塘岭街道</t>
  </si>
  <si>
    <t>高塘岭街道文源路</t>
  </si>
  <si>
    <t>格塘中学农村教师公租房</t>
  </si>
  <si>
    <t>格塘镇政府</t>
  </si>
  <si>
    <t>格塘镇</t>
  </si>
  <si>
    <t>望城区职业中专农村教师公租房</t>
  </si>
  <si>
    <t>望城区职业中等专业学校</t>
  </si>
  <si>
    <t>田心中心小学农村教师公租房</t>
  </si>
  <si>
    <t>乔口镇政府</t>
  </si>
  <si>
    <t>乔口镇</t>
  </si>
  <si>
    <t>乔口中学农村教师公租房</t>
  </si>
  <si>
    <t>茶亭小学农村教师公租房</t>
  </si>
  <si>
    <t>茶亭镇政府</t>
  </si>
  <si>
    <t>茶亭镇谭家园村</t>
  </si>
  <si>
    <t>黄金创业园公租房（二期）</t>
  </si>
  <si>
    <t>长沙黄金创业园置业有限公司</t>
  </si>
  <si>
    <t>黄金镇</t>
  </si>
  <si>
    <t>中华黑茶文化博览园公租房</t>
  </si>
  <si>
    <t>湖南润和茶叶集团股份有限公司</t>
  </si>
  <si>
    <t>白若铺镇光明村</t>
  </si>
  <si>
    <t>2015.9.1</t>
  </si>
  <si>
    <t>紫华郡公租房</t>
  </si>
  <si>
    <t>长沙县星城居正保障性住房开发有限公司</t>
  </si>
  <si>
    <t>购买</t>
  </si>
  <si>
    <t>漓湘中路与远大路交汇处</t>
  </si>
  <si>
    <t>长沙机场金鹏名都公租房</t>
  </si>
  <si>
    <t>湖南机场股份有限公司长沙黄花国际机场分公司</t>
  </si>
  <si>
    <t>临空北路以东，天祥路以南，机场联络线以西，大元路以北</t>
  </si>
  <si>
    <t>运想科技产业基地公租房</t>
  </si>
  <si>
    <t>长沙运想机电科技有限公司</t>
  </si>
  <si>
    <t>星沙产业基地开元东路1320号</t>
  </si>
  <si>
    <t>千山医疗器械产业园公租房</t>
  </si>
  <si>
    <t>湖南千山制药机械股份有限公司</t>
  </si>
  <si>
    <t>长沙经开区中轴东路以东，东十一线以西</t>
  </si>
  <si>
    <t>众泰公租房</t>
  </si>
  <si>
    <t>湖南江南汽车制造有限公司星沙制造厂</t>
  </si>
  <si>
    <t>长沙经开区漓湘东路19号</t>
  </si>
  <si>
    <t>南方长河公租房</t>
  </si>
  <si>
    <t>湖南南方长河泵业有限公司</t>
  </si>
  <si>
    <t>长沙经开区泉塘街道西冲路45号</t>
  </si>
  <si>
    <t>“梦工场”D-1栋公租房</t>
  </si>
  <si>
    <t>湖南旺星置业有限公司</t>
  </si>
  <si>
    <t>星沙产业基地蓝田北路以西，雷鸣路以北，凉塘路以南</t>
  </si>
  <si>
    <t>金井镇公租房</t>
  </si>
  <si>
    <t>长沙县金井镇金井社区</t>
  </si>
  <si>
    <t>三口初级中学公租房</t>
  </si>
  <si>
    <t>古港镇政府</t>
  </si>
  <si>
    <t>三口初级中学</t>
  </si>
  <si>
    <t>大围山镇东门小学教师公租房</t>
  </si>
  <si>
    <t>大围山镇东门小学</t>
  </si>
  <si>
    <t>社港镇公租房</t>
  </si>
  <si>
    <t>社港镇政府</t>
  </si>
  <si>
    <t>改建</t>
  </si>
  <si>
    <t>社港镇</t>
  </si>
  <si>
    <t>蕉溪乡公租房</t>
  </si>
  <si>
    <t>蕉溪乡政府</t>
  </si>
  <si>
    <t>蕉溪乡高升村</t>
  </si>
  <si>
    <t>小河乡公租房</t>
  </si>
  <si>
    <t>小河乡</t>
  </si>
  <si>
    <t>大围山镇公租房（二期）</t>
  </si>
  <si>
    <t>大围山镇</t>
  </si>
  <si>
    <t>文家市镇公租房</t>
  </si>
  <si>
    <t>文家市镇</t>
  </si>
  <si>
    <t>中和镇公租房</t>
  </si>
  <si>
    <t>中和镇政府</t>
  </si>
  <si>
    <t>中和镇</t>
  </si>
  <si>
    <t>柏加镇公租房</t>
  </si>
  <si>
    <t>柏加镇政府</t>
  </si>
  <si>
    <t>柏加镇</t>
  </si>
  <si>
    <t>沙市镇公租房</t>
  </si>
  <si>
    <t>沙市镇政府</t>
  </si>
  <si>
    <t>沙市镇</t>
  </si>
  <si>
    <t>镇头镇公租房</t>
  </si>
  <si>
    <t>镇头镇</t>
  </si>
  <si>
    <t>淳口镇公租房</t>
  </si>
  <si>
    <t>淳口镇政府</t>
  </si>
  <si>
    <t>淳口镇</t>
  </si>
  <si>
    <t>北盛镇公租房</t>
  </si>
  <si>
    <t>北盛镇</t>
  </si>
  <si>
    <t>官渡镇公租房</t>
  </si>
  <si>
    <t>官渡镇</t>
  </si>
  <si>
    <t>葛家乡公租房</t>
  </si>
  <si>
    <t>葛家乡府前路</t>
  </si>
  <si>
    <t>经开区管委会公租房</t>
  </si>
  <si>
    <t>浏阳经开区</t>
  </si>
  <si>
    <t>沿溪镇卫生院公租房</t>
  </si>
  <si>
    <t>市卫计局</t>
  </si>
  <si>
    <t>沿溪镇卫生院</t>
  </si>
  <si>
    <t>普迹镇卫生院公租房</t>
  </si>
  <si>
    <t>普迹镇卫生院</t>
  </si>
  <si>
    <t>澄潭江镇卫生院公租房</t>
  </si>
  <si>
    <t>澄潭江镇卫生院</t>
  </si>
  <si>
    <t>达浒镇卫生院公租房</t>
  </si>
  <si>
    <t>达浒镇卫生院</t>
  </si>
  <si>
    <t>湖南汇轩湘生物科技公租房</t>
  </si>
  <si>
    <t>浏阳制造产业基地</t>
  </si>
  <si>
    <t>信质电机公租房</t>
  </si>
  <si>
    <t>信质电机（长沙）有限公司</t>
  </si>
  <si>
    <t>湖南法泽尔公租房</t>
  </si>
  <si>
    <t>湖南法泽尔动力再制造有限公司</t>
  </si>
  <si>
    <t>湖南金玉创业服务有限公司公租房（一期）项目</t>
  </si>
  <si>
    <t>湖南金玉创业服务有限公司</t>
  </si>
  <si>
    <t>金玉工业园</t>
  </si>
  <si>
    <t>湖南红太东方机电有限公司公租房</t>
  </si>
  <si>
    <t>湖南红太东方机电有限公司</t>
  </si>
  <si>
    <t>宁乡十一中教师公租房</t>
  </si>
  <si>
    <t>宁乡十一中</t>
  </si>
  <si>
    <t>改造</t>
  </si>
  <si>
    <t>宁乡六中教师公租房</t>
  </si>
  <si>
    <t>宁乡六中</t>
  </si>
  <si>
    <t>东湖塘陶家湾完全小学公租房</t>
  </si>
  <si>
    <t>西冲山陶家湾</t>
  </si>
  <si>
    <t>2016.8</t>
  </si>
  <si>
    <t>青山桥田坪水竹学校公租</t>
  </si>
  <si>
    <t>青山桥镇人民政府</t>
  </si>
  <si>
    <t>青山桥镇</t>
  </si>
  <si>
    <t>2016.6</t>
  </si>
  <si>
    <t>易达塑料有限公司公租房</t>
  </si>
  <si>
    <t>易达塑料有限公司</t>
  </si>
  <si>
    <t>2016.11</t>
  </si>
  <si>
    <t>楚天科技有限公司公租房</t>
  </si>
  <si>
    <t>楚天科技有限公司</t>
  </si>
  <si>
    <t>宁乡九中教师公租房（改造）</t>
  </si>
  <si>
    <t>宁乡九中</t>
  </si>
  <si>
    <t xml:space="preserve">大屯营镇 </t>
  </si>
  <si>
    <t>巷子口镇直田中学公租房</t>
  </si>
  <si>
    <t>巷子口镇人民政府</t>
  </si>
  <si>
    <t>巷子口直田</t>
  </si>
  <si>
    <t>流沙河中心卫生院公租房</t>
  </si>
  <si>
    <t>流沙河镇人民政府</t>
  </si>
  <si>
    <t>流沙河镇</t>
  </si>
  <si>
    <t>宁乡七中教师公租</t>
  </si>
  <si>
    <t>宁乡七中</t>
  </si>
  <si>
    <t>城郊卫生院公租房</t>
  </si>
  <si>
    <t>城郊街道办事处</t>
  </si>
  <si>
    <t>湖南省大学科技创新基地公租房项目</t>
  </si>
  <si>
    <t>长沙旺金投资有限责任公司</t>
  </si>
  <si>
    <t>实验中学教师公租房</t>
  </si>
  <si>
    <t>实验中学</t>
  </si>
  <si>
    <t>回龙铺镇万寿山</t>
  </si>
  <si>
    <t>宁乡二中公租房</t>
  </si>
  <si>
    <t>宁乡二中</t>
  </si>
  <si>
    <t>沙田乡卫生院公租房</t>
  </si>
  <si>
    <t>沙田乡人民政府</t>
  </si>
  <si>
    <t>沙田乡</t>
  </si>
  <si>
    <t>湖南锦湘锰业有限公司公租房</t>
  </si>
  <si>
    <t>湖南锦湘锰业有限公司</t>
  </si>
  <si>
    <t>宁乡四中公租房</t>
  </si>
  <si>
    <t>宁乡四中</t>
  </si>
  <si>
    <t>新建60改造24</t>
  </si>
  <si>
    <t>横市铁冲中学公租房</t>
  </si>
  <si>
    <t>横市镇铁冲</t>
  </si>
  <si>
    <t>双江口凤九学校公租房</t>
  </si>
  <si>
    <t>沙田集镇公租房</t>
  </si>
  <si>
    <t>南田坪卫生院公租房</t>
  </si>
  <si>
    <t>老粮仓镇中心小学教师公租房</t>
  </si>
  <si>
    <t>老粮仓镇毛公中学教师公租房</t>
  </si>
  <si>
    <t>老粮仓镇毛公桥</t>
  </si>
  <si>
    <t>黄材镇井冲中学公租房</t>
  </si>
  <si>
    <t>黄材镇井冲</t>
  </si>
  <si>
    <t>新马动力创新园公共租赁住房二期</t>
  </si>
  <si>
    <t>株洲高科发展有限公司</t>
  </si>
  <si>
    <t>新马动力谷创新园</t>
  </si>
  <si>
    <t>姚家坝中学教师公租房维修改建项目</t>
  </si>
  <si>
    <t>芦淞区教育局</t>
  </si>
  <si>
    <t>维修改造</t>
  </si>
  <si>
    <t>芦淞区姚家坝中学内</t>
  </si>
  <si>
    <t>株洲市洗水企业集中整治项目</t>
  </si>
  <si>
    <t>株洲新芦淞洗水工业园经营有限公司</t>
  </si>
  <si>
    <t>芦淞区五里墩乡五里村</t>
  </si>
  <si>
    <t>株洲新芦淞玉城服饰白关产业园</t>
  </si>
  <si>
    <t>株洲新芦淞玉城置业有限公司</t>
  </si>
  <si>
    <t>芦淞区白关镇白关服饰产业园</t>
  </si>
  <si>
    <t xml:space="preserve"> 株洲新兴医院</t>
  </si>
  <si>
    <t>新兴医院</t>
  </si>
  <si>
    <t>石宋路与文化路的交叉路口</t>
  </si>
  <si>
    <t>第十八中学公租房</t>
  </si>
  <si>
    <t>第十八中学</t>
  </si>
  <si>
    <t>荷塘区氧气路</t>
  </si>
  <si>
    <t>株洲县</t>
  </si>
  <si>
    <t>渌口经济开发区公租房</t>
  </si>
  <si>
    <t>渌口经济开发区管理委员会</t>
  </si>
  <si>
    <t>南州新区</t>
  </si>
  <si>
    <t>太湖乡公租房</t>
  </si>
  <si>
    <t>太湖乡人民政府</t>
  </si>
  <si>
    <t>株洲县太湖乡九思村</t>
  </si>
  <si>
    <t>渌湘西苑公租房</t>
  </si>
  <si>
    <t>株洲县房产管理局</t>
  </si>
  <si>
    <t>渌口镇渌口村解放组</t>
  </si>
  <si>
    <t>半山公馆公租房</t>
  </si>
  <si>
    <t>株洲凯裕房地产开发有限公司</t>
  </si>
  <si>
    <t>收购</t>
  </si>
  <si>
    <t>渌口镇渌口村大石围组</t>
  </si>
  <si>
    <t>神龙公租房</t>
  </si>
  <si>
    <t>湖南神农林下中药材开发有限公司</t>
  </si>
  <si>
    <t>株洲县砖桥乡穿石村</t>
  </si>
  <si>
    <t>2015.1</t>
  </si>
  <si>
    <t>火花塞公租房</t>
  </si>
  <si>
    <t>株洲湘火炬火花塞有限责任公司</t>
  </si>
  <si>
    <t>渌口镇姚家岭居委会</t>
  </si>
  <si>
    <t>2016.7</t>
  </si>
  <si>
    <t>醴陵市</t>
  </si>
  <si>
    <t>泗汾镇工业小区公租房</t>
  </si>
  <si>
    <t>湖南恒凯通信息科技有限公司</t>
  </si>
  <si>
    <t>醴陵市泗汾镇茶埠塘</t>
  </si>
  <si>
    <t>浦口镇政府公租房</t>
  </si>
  <si>
    <t>浦口镇政府</t>
  </si>
  <si>
    <t>醴陵市浦口镇政府院内</t>
  </si>
  <si>
    <t>柳家湾公租房</t>
  </si>
  <si>
    <t>醴陵市房产管理局</t>
  </si>
  <si>
    <t>醴陵市国瓷街道办事处老龙井</t>
  </si>
  <si>
    <t>南桥卫生院</t>
  </si>
  <si>
    <t>醴陵市李畋镇卫生院</t>
  </si>
  <si>
    <t>醴陵市李畋镇卫生院内</t>
  </si>
  <si>
    <t>华联公租房二期</t>
  </si>
  <si>
    <t>醴陵新华联房地产公司</t>
  </si>
  <si>
    <t>醴陵市来龙门街道办事处马放塘</t>
  </si>
  <si>
    <t>华瑞兴邦公租房</t>
  </si>
  <si>
    <t>湖南华瑞兴邦实业有限公司</t>
  </si>
  <si>
    <t>醴陵市泗汾镇符田村</t>
  </si>
  <si>
    <t>攸  县</t>
  </si>
  <si>
    <t>上云桥中学公租房项目</t>
  </si>
  <si>
    <t>攸县市政建设工程有限责任公司</t>
  </si>
  <si>
    <t>上云桥镇枫岭组</t>
  </si>
  <si>
    <t>新市中心卫生院</t>
  </si>
  <si>
    <t>株洲市中南建筑工程有限公司</t>
  </si>
  <si>
    <t>新市镇桐树村</t>
  </si>
  <si>
    <t>株洲健坤外国语学校公租房</t>
  </si>
  <si>
    <t>株洲市炜秦建筑工程有限公司</t>
  </si>
  <si>
    <t>江桥街道西阁社区</t>
  </si>
  <si>
    <t>攸县枫岭公租房</t>
  </si>
  <si>
    <t>江桥街道七里社区</t>
  </si>
  <si>
    <t>攸县职业中专</t>
  </si>
  <si>
    <t>湖南省第六工程有限公司</t>
  </si>
  <si>
    <t>联星街道江桥社区</t>
  </si>
  <si>
    <t>酒埠江齐家小学公租房项目</t>
  </si>
  <si>
    <t>攸县东邑建设有限公司</t>
  </si>
  <si>
    <t>酒埠江镇齐家村</t>
  </si>
  <si>
    <t>酒埠江酒木小学公租房项目</t>
  </si>
  <si>
    <t>攸县鑫鸿建设有限公司</t>
  </si>
  <si>
    <t>酒埠江镇酒木村</t>
  </si>
  <si>
    <t>丫江桥阳光小学公租房项目</t>
  </si>
  <si>
    <t>攸县第二建筑工程有限公司</t>
  </si>
  <si>
    <t>丫江桥镇阳光村</t>
  </si>
  <si>
    <t>攸县城关镇国家粮食储备库公租房</t>
  </si>
  <si>
    <t>攸县第一建筑工程有限责任公司</t>
  </si>
  <si>
    <t>联星街道联星社区</t>
  </si>
  <si>
    <t>皇图岭皇新小学公租房</t>
  </si>
  <si>
    <t>株洲市鑫业建设有限责任公司</t>
  </si>
  <si>
    <t>皇图岭镇皇新村</t>
  </si>
  <si>
    <t>石羊塘佳台小学公租房项目</t>
  </si>
  <si>
    <t>石羊塘镇佳台村村</t>
  </si>
  <si>
    <t>攸县莲塘坳镇凉江卫生院公租房项目</t>
  </si>
  <si>
    <t>莲塘坳镇凉江村</t>
  </si>
  <si>
    <t>攸县莲塘坳镇银坑卫生院公租房项目</t>
  </si>
  <si>
    <t>莲塘坳银坑村</t>
  </si>
  <si>
    <t>攸县湖南坳卫生院公租房项目</t>
  </si>
  <si>
    <t>湖南坳镇油婆坳村</t>
  </si>
  <si>
    <t>攸县上云桥镇卫生院公租房项目</t>
  </si>
  <si>
    <t>上云桥镇侯市村</t>
  </si>
  <si>
    <t>攸县黄丰桥镇中心卫生院公租房项目</t>
  </si>
  <si>
    <t>黄丰桥镇阁前村</t>
  </si>
  <si>
    <t>攸县皇图岭镇高枧卫生院公租房项目</t>
  </si>
  <si>
    <t>皇图岭镇高枧村</t>
  </si>
  <si>
    <t>茶陵县</t>
  </si>
  <si>
    <t>兴云家园公租房</t>
  </si>
  <si>
    <t>茶陵县房产管理局</t>
  </si>
  <si>
    <t>瓯江路青云路交汇处</t>
  </si>
  <si>
    <t>2015.10</t>
  </si>
  <si>
    <t>原百纺公司收购</t>
  </si>
  <si>
    <t>原百纺公司院内</t>
  </si>
  <si>
    <t>庵子垅公租房改造</t>
  </si>
  <si>
    <t>长期租赁</t>
  </si>
  <si>
    <t>腊园社区公园路</t>
  </si>
  <si>
    <t>茶陵监狱公租房</t>
  </si>
  <si>
    <t>茶陵县监狱</t>
  </si>
  <si>
    <t>下东街道米筛坪社区</t>
  </si>
  <si>
    <t>汉背钨矿公租房</t>
  </si>
  <si>
    <t>茶陵县汉背办事处</t>
  </si>
  <si>
    <t>汉背办事处</t>
  </si>
  <si>
    <t>湖口卫生院公租房二期</t>
  </si>
  <si>
    <t>茶陵县卫生局</t>
  </si>
  <si>
    <t>湖口镇卫生院内</t>
  </si>
  <si>
    <t>2015.7</t>
  </si>
  <si>
    <t>炎陵县</t>
  </si>
  <si>
    <t>炎陵县草坪和顺家园公共租赁住房四期</t>
  </si>
  <si>
    <t>炎陵县房产管理局</t>
  </si>
  <si>
    <t>炎陵县草坪和顺家园</t>
  </si>
  <si>
    <t>炎陵县中医院公共租赁住房一期</t>
  </si>
  <si>
    <t>炎陵县中医院</t>
  </si>
  <si>
    <t>炎陵县县府路12号</t>
  </si>
  <si>
    <t>炎陵县教育局鹿原二小公共租赁住房</t>
  </si>
  <si>
    <t>炎陵县教育局</t>
  </si>
  <si>
    <t>炎陵县鹿原镇</t>
  </si>
  <si>
    <t>雨湖区教育系统公租房</t>
  </si>
  <si>
    <t>雨湖区教育局</t>
  </si>
  <si>
    <t>雨湖区姜畲镇塔岭中学内</t>
  </si>
  <si>
    <t>雨湖区姜畲镇塔幼儿园内</t>
  </si>
  <si>
    <t>锦园公租房小区</t>
  </si>
  <si>
    <t>湘潭县住房和城乡建设局</t>
  </si>
  <si>
    <t>湘潭县易俗河镇飞羊路</t>
  </si>
  <si>
    <t>2015.3</t>
  </si>
  <si>
    <t>2016.5</t>
  </si>
  <si>
    <t>湘乡市教育系统公租房</t>
  </si>
  <si>
    <t>湘乡市教育局（一职）</t>
  </si>
  <si>
    <t>湘乡市经开区文馨园小区</t>
  </si>
  <si>
    <t>湘乡市教育局（二中）</t>
  </si>
  <si>
    <t>韶山市卫生系统公租房</t>
  </si>
  <si>
    <t>韶山市银田镇卫生院</t>
  </si>
  <si>
    <t>韶山市银田镇南村</t>
  </si>
  <si>
    <t>韶山市杨林乡卫生院</t>
  </si>
  <si>
    <t>韶山市杨林乡杨林路6号</t>
  </si>
  <si>
    <t>韶山教育系统公租房</t>
  </si>
  <si>
    <t>韶山市韶山乡学校</t>
  </si>
  <si>
    <t>韶山市韶山乡城前村</t>
  </si>
  <si>
    <t>天堂山办事处公租房</t>
  </si>
  <si>
    <t>常宁市天堂山办事处</t>
  </si>
  <si>
    <t>常宁市天堂山办事处黄洞村</t>
  </si>
  <si>
    <t>新河镇江河片区公租房</t>
  </si>
  <si>
    <t>常宁市新河镇</t>
  </si>
  <si>
    <t>常宁市江河乡吕坪村</t>
  </si>
  <si>
    <t>常宁市庙前镇公租房</t>
  </si>
  <si>
    <t>常宁市庙前镇中田村</t>
  </si>
  <si>
    <t>常宁市胜桥镇公租房</t>
  </si>
  <si>
    <t>常宁市胜桥镇</t>
  </si>
  <si>
    <t>常宁市胜桥镇胜江村</t>
  </si>
  <si>
    <t>常宁市白沙中心小学</t>
  </si>
  <si>
    <t>常宁市白沙镇下洲村</t>
  </si>
  <si>
    <t>常宁市阳加中学</t>
  </si>
  <si>
    <t>常宁市白沙镇阳市村</t>
  </si>
  <si>
    <t>常宁市盐湖中学</t>
  </si>
  <si>
    <t>常宁市盐湖镇盐湖村</t>
  </si>
  <si>
    <t>烟洲镇中学</t>
  </si>
  <si>
    <t>常宁市庙前镇双义村</t>
  </si>
  <si>
    <t>庙前镇中学</t>
  </si>
  <si>
    <t>常宁市烟洲镇烟洲居委会</t>
  </si>
  <si>
    <t>常宁市鹅院学校</t>
  </si>
  <si>
    <t>常宁市官岭镇鹅峰村</t>
  </si>
  <si>
    <t>常宁市珠塘学校</t>
  </si>
  <si>
    <t>常宁市新河镇合心村</t>
  </si>
  <si>
    <t>常宁市胜桥完小</t>
  </si>
  <si>
    <t>常宁市胜桥镇烟竹村、胜江村</t>
  </si>
  <si>
    <t>常宁市到湖中学</t>
  </si>
  <si>
    <t>常宁市大堡乡永红村</t>
  </si>
  <si>
    <t>常宁市敖头茶叶农民专业合作社公租房建设项目</t>
  </si>
  <si>
    <t>常宁市敖头茶叶农民专业合作社</t>
  </si>
  <si>
    <t>常宁市塔山乡敖头村</t>
  </si>
  <si>
    <t>常宁市兴华农业开发有限公司公租房建设项目</t>
  </si>
  <si>
    <t>常宁市兴华农业开发有限公司</t>
  </si>
  <si>
    <t>常宁市塔山乡狮园村</t>
  </si>
  <si>
    <t>常宁市瑶园生态农业科技发展有限公司公租房建设项目</t>
  </si>
  <si>
    <t>常宁市瑶园生态农业科技发展有限公司</t>
  </si>
  <si>
    <t>常宁市腾辉种养农民专业合作社公租房建设项目</t>
  </si>
  <si>
    <t>常宁市腾辉种养农民专业合作社</t>
  </si>
  <si>
    <t>常宁市西岭林场公租房建设项目</t>
  </si>
  <si>
    <t>常宁市西岭林场</t>
  </si>
  <si>
    <t>常宁市西岭镇五冲村</t>
  </si>
  <si>
    <t>水东江公租房二期项目</t>
  </si>
  <si>
    <t>耒阳市水东江东麓居委会</t>
  </si>
  <si>
    <t>耒阳市水东江振兴南路</t>
  </si>
  <si>
    <t>关王塘公租房</t>
  </si>
  <si>
    <t>关王塘水库管理所</t>
  </si>
  <si>
    <t>耒阳市亮源乡关王塘水库</t>
  </si>
  <si>
    <t>开发区工业新区公租房</t>
  </si>
  <si>
    <t>耒阳市工业大道、创新创业园</t>
  </si>
  <si>
    <t>夏塘镇中心卫生院公租房</t>
  </si>
  <si>
    <t>夏塘镇中心卫生院</t>
  </si>
  <si>
    <t>耒阳市夏塘镇</t>
  </si>
  <si>
    <t>长坪乡卫生院公租房</t>
  </si>
  <si>
    <t>长坪乡卫生院</t>
  </si>
  <si>
    <t>耒阳市长坪乡</t>
  </si>
  <si>
    <t>罗渡卫生分院公租房</t>
  </si>
  <si>
    <t>罗渡卫生分院</t>
  </si>
  <si>
    <t>耒阳市仁义镇罗渡</t>
  </si>
  <si>
    <t>南京乡卫生院公租房</t>
  </si>
  <si>
    <t>南京乡卫生院</t>
  </si>
  <si>
    <t>耒阳市南京镇</t>
  </si>
  <si>
    <t>大市乡卫生院公租房</t>
  </si>
  <si>
    <t>大市乡卫生院</t>
  </si>
  <si>
    <t>耒阳市大市镇</t>
  </si>
  <si>
    <t>石枧卫生分院公租房</t>
  </si>
  <si>
    <t>石枧卫生分院</t>
  </si>
  <si>
    <t>枫泉卫生分院公租房</t>
  </si>
  <si>
    <t>枫泉卫生分院</t>
  </si>
  <si>
    <t>耒阳市东湖圩镇</t>
  </si>
  <si>
    <t>南阳镇卫生院公租房</t>
  </si>
  <si>
    <t>南阳镇卫生院</t>
  </si>
  <si>
    <t>耒阳市南阳镇</t>
  </si>
  <si>
    <t>石准卫生分院公租房</t>
  </si>
  <si>
    <t>石准卫生分院</t>
  </si>
  <si>
    <t>耒阳市三都镇</t>
  </si>
  <si>
    <t>三顺社区医院公租房</t>
  </si>
  <si>
    <t>三顺社区医院</t>
  </si>
  <si>
    <t>耒阳市三顺社区</t>
  </si>
  <si>
    <t>江头卫生分院公租房</t>
  </si>
  <si>
    <t>江头卫生分院</t>
  </si>
  <si>
    <t>耒阳市龙塘镇</t>
  </si>
  <si>
    <t>衡阳县中医院公租房建设项目</t>
  </si>
  <si>
    <t>衡阳县中医医院</t>
  </si>
  <si>
    <t>西渡镇英南村</t>
  </si>
  <si>
    <t>衡阳县妇幼保健院公租房建设项目</t>
  </si>
  <si>
    <t>衡阳县妇幼保健院</t>
  </si>
  <si>
    <t>西渡镇咸中村</t>
  </si>
  <si>
    <t>西渡高新区公租房</t>
  </si>
  <si>
    <t>船山技校</t>
  </si>
  <si>
    <t>湘南船山技工学校</t>
  </si>
  <si>
    <t>西渡镇西渡村正字组湘南船山技校内</t>
  </si>
  <si>
    <t>周福记糖果食品厂公租房</t>
  </si>
  <si>
    <t>周福记糖果食品厂</t>
  </si>
  <si>
    <t>河州镇</t>
  </si>
  <si>
    <t>育英实验学校公租房</t>
  </si>
  <si>
    <t>育英实验学校</t>
  </si>
  <si>
    <t>永昌街道</t>
  </si>
  <si>
    <t>栗山学校公租房</t>
  </si>
  <si>
    <t>栗山学校</t>
  </si>
  <si>
    <t>蒋家桥镇</t>
  </si>
  <si>
    <t>祁东县驾考中心公租房</t>
  </si>
  <si>
    <t>祁东县驾考中心</t>
  </si>
  <si>
    <t>洪桥街道</t>
  </si>
  <si>
    <t>祁东云兴湖现代农业科技生态园发展有限公司公租房二期</t>
  </si>
  <si>
    <t>祁东云兴湖现代农业科技生态园发展有限公司</t>
  </si>
  <si>
    <t>蒋家桥镇政府公租房</t>
  </si>
  <si>
    <t>蒋家桥镇政府</t>
  </si>
  <si>
    <t>马杜桥乡政府公租房</t>
  </si>
  <si>
    <t>马杜桥乡政府</t>
  </si>
  <si>
    <t>马杜桥乡</t>
  </si>
  <si>
    <t>黄土铺镇政府公租房</t>
  </si>
  <si>
    <t>黄土铺镇政府</t>
  </si>
  <si>
    <t>黄土铺镇</t>
  </si>
  <si>
    <t>太和堂镇政府公租房</t>
  </si>
  <si>
    <t>太和堂镇政府</t>
  </si>
  <si>
    <t>太和堂镇</t>
  </si>
  <si>
    <t>白地市镇政府公租房</t>
  </si>
  <si>
    <t>白地市镇政府</t>
  </si>
  <si>
    <t>白地市镇</t>
  </si>
  <si>
    <t>万福岭中学公租房</t>
  </si>
  <si>
    <t>万福岭中学</t>
  </si>
  <si>
    <t>华泰食品公司公租房</t>
  </si>
  <si>
    <t>华泰食品公司</t>
  </si>
  <si>
    <t>风石堰镇</t>
  </si>
  <si>
    <t>美皇制衣厂公租房</t>
  </si>
  <si>
    <t>美皇制衣厂</t>
  </si>
  <si>
    <t>洪桥镇二中公租房</t>
  </si>
  <si>
    <t>洪桥镇二中</t>
  </si>
  <si>
    <t>祁东文武学校公租房二期</t>
  </si>
  <si>
    <t>祁东文武学校</t>
  </si>
  <si>
    <t>云集工业园富顺公租房</t>
  </si>
  <si>
    <t>衡阳市富顺五金电子有限公司</t>
  </si>
  <si>
    <t>云集镇</t>
  </si>
  <si>
    <t>富景苑公租房</t>
  </si>
  <si>
    <t>衡阳市强制戒毒所</t>
  </si>
  <si>
    <t>森香公租房</t>
  </si>
  <si>
    <t>衡阳市森香木业有限公司</t>
  </si>
  <si>
    <t>衡阳天程物流有限公司公租房</t>
  </si>
  <si>
    <t>衡阳天程物流有限公司</t>
  </si>
  <si>
    <t>三塘镇</t>
  </si>
  <si>
    <t>九中教师公租房</t>
  </si>
  <si>
    <t>衡南县第九中学</t>
  </si>
  <si>
    <t>泉溪镇</t>
  </si>
  <si>
    <t>三中教师公租房</t>
  </si>
  <si>
    <t>衡南县第三中学</t>
  </si>
  <si>
    <t>江口镇</t>
  </si>
  <si>
    <t>咸塘镇中心小学教师公租房</t>
  </si>
  <si>
    <t>衡南县咸塘镇中心小学</t>
  </si>
  <si>
    <t>咸塘镇</t>
  </si>
  <si>
    <t>衡阳市清泉学校教师公租房</t>
  </si>
  <si>
    <t>衡阳市清泉学校</t>
  </si>
  <si>
    <t>茶市镇</t>
  </si>
  <si>
    <t>衡南县中医院杏林园公租房</t>
  </si>
  <si>
    <t>衡南县中医院</t>
  </si>
  <si>
    <t>廖田镇卫生院公租房</t>
  </si>
  <si>
    <t>衡南县廖田镇卫生院</t>
  </si>
  <si>
    <t>廖田镇</t>
  </si>
  <si>
    <t>温馨公租房</t>
  </si>
  <si>
    <t>衡南县谭子山卫生院</t>
  </si>
  <si>
    <t>谭子山镇</t>
  </si>
  <si>
    <t>冠市镇中心卫生院洪涛公租房</t>
  </si>
  <si>
    <t>衡南县冠市镇中心卫生院</t>
  </si>
  <si>
    <t>冠市镇</t>
  </si>
  <si>
    <t>鸡笼镇中心卫生院永兴分院四季红公租房</t>
  </si>
  <si>
    <t>衡南县鸡笼镇中心卫生院永兴分院</t>
  </si>
  <si>
    <t>鸡笼镇</t>
  </si>
  <si>
    <t>宝盖镇卫生院樟树分院幸福公租房</t>
  </si>
  <si>
    <t>衡南县宝盖镇卫生院樟树分院</t>
  </si>
  <si>
    <t>宝盖镇</t>
  </si>
  <si>
    <t>硫市镇中心卫生院职工公租房</t>
  </si>
  <si>
    <t>衡南县硫市镇中心卫生院</t>
  </si>
  <si>
    <t>硫市镇</t>
  </si>
  <si>
    <t>绿贝公租房</t>
  </si>
  <si>
    <t>衡阳绿贝生物有限公司</t>
  </si>
  <si>
    <t>栗江镇</t>
  </si>
  <si>
    <t>粟水花园</t>
  </si>
  <si>
    <t>衡南县栗江镇人民政府</t>
  </si>
  <si>
    <t>和谐公租房</t>
  </si>
  <si>
    <t>衡南县硫市镇人民政府</t>
  </si>
  <si>
    <t>衡山县经建投公司公租房</t>
  </si>
  <si>
    <t>衡山县经建投公司</t>
  </si>
  <si>
    <t>衡山第二中学公租房</t>
  </si>
  <si>
    <t>衡山第二中学</t>
  </si>
  <si>
    <t>衡山开云实验中学公租房</t>
  </si>
  <si>
    <t>衡山开云实验中学</t>
  </si>
  <si>
    <t>衡山白果中心完小公租房</t>
  </si>
  <si>
    <t>衡山白果中心完小</t>
  </si>
  <si>
    <t>衡山县白果镇</t>
  </si>
  <si>
    <t>衡山新桥中心完小公租房</t>
  </si>
  <si>
    <t>衡山新桥中心完小</t>
  </si>
  <si>
    <t>衡山县新桥镇</t>
  </si>
  <si>
    <t>衡山县星源学校公租房</t>
  </si>
  <si>
    <t>衡山县星源学校</t>
  </si>
  <si>
    <t>衡山县开云交警队公租房</t>
  </si>
  <si>
    <t>衡山县开云交警队</t>
  </si>
  <si>
    <t>衡山县贯塘乡人民政府公租房</t>
  </si>
  <si>
    <t>衡山县贯塘乡人民政府</t>
  </si>
  <si>
    <t>衡山县贯塘乡</t>
  </si>
  <si>
    <t>衡东二中公租房</t>
  </si>
  <si>
    <t>衡东二中</t>
  </si>
  <si>
    <t>衡东县杨林镇</t>
  </si>
  <si>
    <t>衡东五中公租房</t>
  </si>
  <si>
    <t>衡东五中</t>
  </si>
  <si>
    <t>衡东县大浦镇</t>
  </si>
  <si>
    <t>南湾乡中心学校公租房</t>
  </si>
  <si>
    <t>南湾乡中心学校</t>
  </si>
  <si>
    <t>衡东县南湾乡</t>
  </si>
  <si>
    <t>杨林镇中心学校公租房</t>
  </si>
  <si>
    <t>杨林镇中心学校</t>
  </si>
  <si>
    <t>蓬源镇云集学校公租房</t>
  </si>
  <si>
    <t>蓬源镇云集学校</t>
  </si>
  <si>
    <t>衡东县蓬源镇</t>
  </si>
  <si>
    <t>草市镇米坪完小公租房</t>
  </si>
  <si>
    <t>草市镇米坪完小</t>
  </si>
  <si>
    <t>衡东县草市镇</t>
  </si>
  <si>
    <t>石湾镇平里完小公租房</t>
  </si>
  <si>
    <t>石湾镇平里完小</t>
  </si>
  <si>
    <t>衡东县石湾镇</t>
  </si>
  <si>
    <t>2015.11</t>
  </si>
  <si>
    <t>天英学校公租房</t>
  </si>
  <si>
    <t>天英学校</t>
  </si>
  <si>
    <t>衡东县吴集镇</t>
  </si>
  <si>
    <t>衡东经开区公租房</t>
  </si>
  <si>
    <t>衡东县浦园投资有限公司</t>
  </si>
  <si>
    <t>房产局公租房</t>
  </si>
  <si>
    <t>邵东县房产局</t>
  </si>
  <si>
    <t>兴禾大道</t>
  </si>
  <si>
    <t>湖南博宇置业发展有限公司公租房</t>
  </si>
  <si>
    <t>湖南博宇置业发展有限公司</t>
  </si>
  <si>
    <t>绿汀大道</t>
  </si>
  <si>
    <t>湖南亿利金属制品有限公司公租房</t>
  </si>
  <si>
    <t>湖南亿利金属制品有限公司</t>
  </si>
  <si>
    <t>邵东县黑田铺中心卫生院公租房</t>
  </si>
  <si>
    <t>邵东县卫生局</t>
  </si>
  <si>
    <t>黑田铺中心卫生院内</t>
  </si>
  <si>
    <t>邵东县火厂坪中心卫生院公租房</t>
  </si>
  <si>
    <t>火厂坪中心卫生院内</t>
  </si>
  <si>
    <t>邵东县团山镇卫生院公租房</t>
  </si>
  <si>
    <t>团山镇卫生院内</t>
  </si>
  <si>
    <t>黑田铺中学公租房</t>
  </si>
  <si>
    <t>邵东县教育局</t>
  </si>
  <si>
    <t>黑田铺中学校内</t>
  </si>
  <si>
    <t>杨桥石子塘学校公租房</t>
  </si>
  <si>
    <t>杨桥石子塘学校校内</t>
  </si>
  <si>
    <t>流泽镇流泽中心小学公租房</t>
  </si>
  <si>
    <t>流泽镇流泽中心小学校内</t>
  </si>
  <si>
    <t>火厂坪镇中心小学公租房</t>
  </si>
  <si>
    <t>火厂坪镇中心小学校内</t>
  </si>
  <si>
    <t>魏家桥镇中心小学公租房</t>
  </si>
  <si>
    <t>魏家桥镇中心小学校内</t>
  </si>
  <si>
    <t>流光岭镇中心小学公租房</t>
  </si>
  <si>
    <t>流光岭镇中心小学校内</t>
  </si>
  <si>
    <t>灵官殿中学公租房</t>
  </si>
  <si>
    <t>灵官殿中学校内</t>
  </si>
  <si>
    <t>佘田桥中学公租房</t>
  </si>
  <si>
    <t>佘田桥中学校内</t>
  </si>
  <si>
    <t>邵东一中公租房</t>
  </si>
  <si>
    <t>邵东一中校内</t>
  </si>
  <si>
    <t>七秀路公租房</t>
  </si>
  <si>
    <t>新邵县房产局</t>
  </si>
  <si>
    <t>七秀路旁</t>
  </si>
  <si>
    <t>畔田公租房</t>
  </si>
  <si>
    <t>畔田路</t>
  </si>
  <si>
    <t>新邵党校公租房</t>
  </si>
  <si>
    <t>党校校内</t>
  </si>
  <si>
    <t>雷家坳公租房</t>
  </si>
  <si>
    <t>雷家坳</t>
  </si>
  <si>
    <t>新田铺镇中学公租房</t>
  </si>
  <si>
    <t>新邵县教育局</t>
  </si>
  <si>
    <t>新田铺中学校内</t>
  </si>
  <si>
    <t>2016.2.19</t>
  </si>
  <si>
    <t>寸石镇花桥学校公租房</t>
  </si>
  <si>
    <t>花桥学校校内</t>
  </si>
  <si>
    <t>坪上镇洪溪学校公租房</t>
  </si>
  <si>
    <t>洪溪学校校内</t>
  </si>
  <si>
    <t>2016.1.19</t>
  </si>
  <si>
    <t>寸石镇武桥中学公租房</t>
  </si>
  <si>
    <t>武桥中学校内</t>
  </si>
  <si>
    <t>2015.7.5</t>
  </si>
  <si>
    <t>迎光乡中心小学公租房</t>
  </si>
  <si>
    <t>迎光乡中心小学校内</t>
  </si>
  <si>
    <t>2016.2.16</t>
  </si>
  <si>
    <t>迎光乡逸夫完小公租房</t>
  </si>
  <si>
    <t>迎光乡逸夫完小校内</t>
  </si>
  <si>
    <t>迎光乡集中完小公租房</t>
  </si>
  <si>
    <t>迎光乡集中完小校内</t>
  </si>
  <si>
    <t>新田铺镇喻射小学公租房</t>
  </si>
  <si>
    <t>新田铺镇喻射小学校内</t>
  </si>
  <si>
    <t>2015.8.26</t>
  </si>
  <si>
    <t>小塘镇树山小学</t>
  </si>
  <si>
    <t>小塘镇树山小学校内</t>
  </si>
  <si>
    <t>坪上老山学校</t>
  </si>
  <si>
    <t>坪上老山学校校内</t>
  </si>
  <si>
    <t>2015.9.20</t>
  </si>
  <si>
    <t>新邵县思源学校公租房</t>
  </si>
  <si>
    <t>新邵县思源学校校内</t>
  </si>
  <si>
    <t>2015.8.9</t>
  </si>
  <si>
    <t>龙溪铺镇中学公租房</t>
  </si>
  <si>
    <t>龙溪铺镇中学校内</t>
  </si>
  <si>
    <t>2015.11.26</t>
  </si>
  <si>
    <t>潭府乡车峙学校公租房</t>
  </si>
  <si>
    <t>潭府乡车峙学校校内</t>
  </si>
  <si>
    <t>龙溪铺镇塘边小学公租房</t>
  </si>
  <si>
    <t>龙溪铺镇塘边小学校内</t>
  </si>
  <si>
    <t>陈家坊镇桥石小学教师公租房</t>
  </si>
  <si>
    <t>陈家坊镇桥石小学校内</t>
  </si>
  <si>
    <t>潭府乡教师公租房</t>
  </si>
  <si>
    <t>潭府乡学校校内</t>
  </si>
  <si>
    <t>陈家坊镇桥头小学教师公租房</t>
  </si>
  <si>
    <t>陈家坊镇桥头小学校内</t>
  </si>
  <si>
    <t>雀塘镇段塘小学公租房</t>
  </si>
  <si>
    <t>雀塘镇段塘小学校内</t>
  </si>
  <si>
    <t>大新乡教师公租房</t>
  </si>
  <si>
    <t>大新乡教师校内</t>
  </si>
  <si>
    <t>陈家坊镇教师公租房</t>
  </si>
  <si>
    <t>陈家坊镇教师校内</t>
  </si>
  <si>
    <t>坪上镇筱筀学校公租房</t>
  </si>
  <si>
    <t>坪上镇筱筀学校校内</t>
  </si>
  <si>
    <t>邵阳县夫夷新城公租房</t>
  </si>
  <si>
    <t>夫夷新城开发区</t>
  </si>
  <si>
    <t>2015.8.3</t>
  </si>
  <si>
    <t>邵阳县工业集中区公租房</t>
  </si>
  <si>
    <t>县工业集中区</t>
  </si>
  <si>
    <t>红石</t>
  </si>
  <si>
    <t>2016.1.22</t>
  </si>
  <si>
    <t>邵阳县河伯乡卫生院公租房</t>
  </si>
  <si>
    <t>县卫生局</t>
  </si>
  <si>
    <t>河伯乡</t>
  </si>
  <si>
    <t>2015.10.18</t>
  </si>
  <si>
    <t>邵阳县谷洲镇卫生院公租房</t>
  </si>
  <si>
    <t>谷洲镇</t>
  </si>
  <si>
    <t>2016.2.18</t>
  </si>
  <si>
    <t>邵阳县岩口铺镇卫生院公租房</t>
  </si>
  <si>
    <t>岩口铺镇</t>
  </si>
  <si>
    <t>2016.2.20</t>
  </si>
  <si>
    <t>邵阳县蔡桥乡卫生院公租房</t>
  </si>
  <si>
    <t>蔡桥乡</t>
  </si>
  <si>
    <t>县七中教师公租房</t>
  </si>
  <si>
    <t>县教育局</t>
  </si>
  <si>
    <t>县七中校内</t>
  </si>
  <si>
    <t>2016.02.23</t>
  </si>
  <si>
    <t>诸甲亭乡中心完小教师公租房</t>
  </si>
  <si>
    <t>诸甲亭乡中心完小内</t>
  </si>
  <si>
    <t>2015.12.25</t>
  </si>
  <si>
    <t>白仓镇石龙学校教师公租房</t>
  </si>
  <si>
    <t>石龙学校内</t>
  </si>
  <si>
    <t>2015.07.06</t>
  </si>
  <si>
    <t>白仓镇中乙学校教师公租房</t>
  </si>
  <si>
    <t>中乙学校内</t>
  </si>
  <si>
    <t>2015.09.22</t>
  </si>
  <si>
    <t>白仓镇中心完小教师公租房</t>
  </si>
  <si>
    <t>白仓镇中心完小内</t>
  </si>
  <si>
    <t>2015.08.28</t>
  </si>
  <si>
    <t>白仓镇塘代学校教师公租房</t>
  </si>
  <si>
    <t>塘代学校内</t>
  </si>
  <si>
    <t>2015.10.20</t>
  </si>
  <si>
    <t>下花桥镇中学教师公租房</t>
  </si>
  <si>
    <t>下花桥镇中学内</t>
  </si>
  <si>
    <t>2016.03.05</t>
  </si>
  <si>
    <t>五峰铺镇留旗学校教师公租房</t>
  </si>
  <si>
    <t>留旗学校内</t>
  </si>
  <si>
    <t>2015.09.18</t>
  </si>
  <si>
    <t>五峰铺镇众禾完小教师公租房</t>
  </si>
  <si>
    <t>众禾完小内</t>
  </si>
  <si>
    <t>2015.09.26</t>
  </si>
  <si>
    <t>小溪市乡桥头学校教师公租房</t>
  </si>
  <si>
    <t>桥头学校内</t>
  </si>
  <si>
    <t>2015.07.30</t>
  </si>
  <si>
    <t>黄亭市镇中学教师公租房</t>
  </si>
  <si>
    <t>黄亭市镇中学内</t>
  </si>
  <si>
    <t>2015.12.16</t>
  </si>
  <si>
    <t>长乐乡中学教师公租房</t>
  </si>
  <si>
    <t>长乐乡中学内</t>
  </si>
  <si>
    <t>长乐乡中心完小教师公租房</t>
  </si>
  <si>
    <t>长乐乡中心完小内</t>
  </si>
  <si>
    <t>2015.09.15</t>
  </si>
  <si>
    <t>长阳铺镇梽木山中学教师公租房</t>
  </si>
  <si>
    <t>梽木山中学内</t>
  </si>
  <si>
    <t>2015.06.30</t>
  </si>
  <si>
    <t>岩口铺镇中兴学校教师公租房</t>
  </si>
  <si>
    <t>中兴学校内</t>
  </si>
  <si>
    <t>谷洲镇中学教师公租房</t>
  </si>
  <si>
    <t>谷洲镇中学内</t>
  </si>
  <si>
    <t>2015.12.04</t>
  </si>
  <si>
    <t>岩口铺镇油麻井学校教师公租房</t>
  </si>
  <si>
    <t>油麻井学校内</t>
  </si>
  <si>
    <t>2015.07.27</t>
  </si>
  <si>
    <t>隆回县第二人民医院公共租赁住房</t>
  </si>
  <si>
    <t>隆回县卫生局</t>
  </si>
  <si>
    <t>隆回县司门前镇</t>
  </si>
  <si>
    <t>隆回县高坪中心卫生院公共租赁住房</t>
  </si>
  <si>
    <t>隆回县高坪镇</t>
  </si>
  <si>
    <t>洞口茅铺公租房项目</t>
  </si>
  <si>
    <t>茅铺村</t>
  </si>
  <si>
    <t>洞口黄桥公租房项目</t>
  </si>
  <si>
    <t>黄桥</t>
  </si>
  <si>
    <t>洞口高沙南京路公租房项目</t>
  </si>
  <si>
    <t>高沙</t>
  </si>
  <si>
    <t>洞口高沙高黄路公租房项目</t>
  </si>
  <si>
    <t>山门飞页纸业公租房项目</t>
  </si>
  <si>
    <t>飞页纸业</t>
  </si>
  <si>
    <t>山门</t>
  </si>
  <si>
    <t>鑫兴达精工公租房项目</t>
  </si>
  <si>
    <t>鑫兴达精工</t>
  </si>
  <si>
    <t>洞口</t>
  </si>
  <si>
    <t>诚信农林科技公租房项目</t>
  </si>
  <si>
    <t>诚信农林</t>
  </si>
  <si>
    <t>渣坪乡卫生院公共租赁房</t>
  </si>
  <si>
    <t>卫生局</t>
  </si>
  <si>
    <t>渣坪</t>
  </si>
  <si>
    <t>绥宁县湘商产业园公租房项目</t>
  </si>
  <si>
    <t>绥宁县关峡乡</t>
  </si>
  <si>
    <t>绥宁县两河新区商品房（购买）</t>
  </si>
  <si>
    <t>绥宁县长铺镇两河新区</t>
  </si>
  <si>
    <t>新宁县金石镇2016年公共租赁住房</t>
  </si>
  <si>
    <t>金石</t>
  </si>
  <si>
    <t>2015.12.29</t>
  </si>
  <si>
    <t>2016.11.28</t>
  </si>
  <si>
    <t>新宁县白沙镇公租房（湘商产业园区）</t>
  </si>
  <si>
    <t>白沙</t>
  </si>
  <si>
    <t>2015.11.11</t>
  </si>
  <si>
    <t>晏田乡卫生院公租房项目</t>
  </si>
  <si>
    <t>晏田乡卫生院</t>
  </si>
  <si>
    <t xml:space="preserve">新建 </t>
  </si>
  <si>
    <t>晏田乡卫生院内</t>
  </si>
  <si>
    <t>双牌镇卫生院公租房项目</t>
  </si>
  <si>
    <t>双牌镇卫生院</t>
  </si>
  <si>
    <t>双牌镇卫生院内</t>
  </si>
  <si>
    <t>秦桥镇卫生院公租房项目</t>
  </si>
  <si>
    <t>秦桥镇卫生院</t>
  </si>
  <si>
    <t>秦桥镇卫生院内</t>
  </si>
  <si>
    <t>司马冲镇卫生院公租房项目</t>
  </si>
  <si>
    <t>司马冲镇卫生院</t>
  </si>
  <si>
    <t>司马冲镇卫生院内</t>
  </si>
  <si>
    <t>文坪镇卫生院公租房项目</t>
  </si>
  <si>
    <t>文坪镇卫生院</t>
  </si>
  <si>
    <t>文坪镇卫生院内</t>
  </si>
  <si>
    <t>龙溪镇卫生院公租房项目</t>
  </si>
  <si>
    <t>龙溪镇卫生院</t>
  </si>
  <si>
    <t>龙溪镇卫生院内</t>
  </si>
  <si>
    <t>邓元泰镇中学公租房项目</t>
  </si>
  <si>
    <t>邓元泰镇中学</t>
  </si>
  <si>
    <t>邓元泰镇中学校内</t>
  </si>
  <si>
    <t>邓元泰镇黄茅完全小学公租房项目</t>
  </si>
  <si>
    <t>邓元泰镇黄茅完全小学</t>
  </si>
  <si>
    <t>邓元泰镇黄茅完全小学校内</t>
  </si>
  <si>
    <t>邓元泰镇江塘完全小学公租房项目</t>
  </si>
  <si>
    <t>邓元泰镇江塘完全小学</t>
  </si>
  <si>
    <t>邓元泰镇江塘完全小学校内</t>
  </si>
  <si>
    <t>秦桥中心小学公租房项目</t>
  </si>
  <si>
    <t>秦桥中心小学</t>
  </si>
  <si>
    <t>秦桥中心小学校内</t>
  </si>
  <si>
    <t>秦桥中学公租房项目</t>
  </si>
  <si>
    <t>秦桥中学</t>
  </si>
  <si>
    <t>秦桥中学校内</t>
  </si>
  <si>
    <t>龙溪镇塘田明德小学公租房项目</t>
  </si>
  <si>
    <t>龙溪镇塘田明德小学</t>
  </si>
  <si>
    <t>龙溪镇塘田明德小学校内</t>
  </si>
  <si>
    <t>马坪乡中心小学公租房项目</t>
  </si>
  <si>
    <t>马坪乡中心小学</t>
  </si>
  <si>
    <t>马坪乡中心小学校内</t>
  </si>
  <si>
    <t>马坪乡中学公租房项目</t>
  </si>
  <si>
    <t>马坪乡中学</t>
  </si>
  <si>
    <t>马坪乡中学校内</t>
  </si>
  <si>
    <t>马坪田家渡中学公租房项目</t>
  </si>
  <si>
    <t>马坪田家渡中学</t>
  </si>
  <si>
    <t>马坪田家渡中学校内</t>
  </si>
  <si>
    <t>湾头桥镇南桥完全小学公租房项目</t>
  </si>
  <si>
    <t>湾头桥镇南桥完全小学</t>
  </si>
  <si>
    <t>湾头桥镇南桥完全小学校内</t>
  </si>
  <si>
    <t>晏田乡中心小学公租房项目</t>
  </si>
  <si>
    <t>晏田乡中心小学</t>
  </si>
  <si>
    <t>晏田乡中心小学校内</t>
  </si>
  <si>
    <t>晏田乡梅树九年制公租房项目</t>
  </si>
  <si>
    <t>晏田乡梅树九年制</t>
  </si>
  <si>
    <t>晏田乡梅树九年制校内</t>
  </si>
  <si>
    <t>文坪镇安心完全小学公租房项目</t>
  </si>
  <si>
    <t>文坪镇安心完全小学</t>
  </si>
  <si>
    <t>文坪镇安心完全小学校内</t>
  </si>
  <si>
    <t>邓家铺镇黄塘中学公租房项目</t>
  </si>
  <si>
    <t>邓家铺镇黄塘中学</t>
  </si>
  <si>
    <t>邓家铺镇黄塘中学校内</t>
  </si>
  <si>
    <t>双牌乡中学公租房项目</t>
  </si>
  <si>
    <t>双牌乡中学</t>
  </si>
  <si>
    <t>双牌乡中学校内</t>
  </si>
  <si>
    <t>双牌米山片教师公租房项目</t>
  </si>
  <si>
    <t>双牌中心学校</t>
  </si>
  <si>
    <t>双牌米山片中心学校校内</t>
  </si>
  <si>
    <t>双牌片教师公租房项目</t>
  </si>
  <si>
    <t>双牌片中心学校校内</t>
  </si>
  <si>
    <t>荆竹镇中学公租房项目</t>
  </si>
  <si>
    <t>荆竹镇中学</t>
  </si>
  <si>
    <t>荆竹镇中学校内</t>
  </si>
  <si>
    <t>荆竹镇朱溪完小公租房项目</t>
  </si>
  <si>
    <t>荆竹镇朱溪完小</t>
  </si>
  <si>
    <t>荆竹镇朱溪完小校内</t>
  </si>
  <si>
    <t>荆竹镇西禅小学公租房项目</t>
  </si>
  <si>
    <t>荆竹镇西禅小学</t>
  </si>
  <si>
    <t>荆竹镇西禅小学校内</t>
  </si>
  <si>
    <t>荆竹镇永光小学公租房项目</t>
  </si>
  <si>
    <t>荆竹镇永光小学</t>
  </si>
  <si>
    <t>荆竹镇永光小学校内</t>
  </si>
  <si>
    <t>荆竹镇谢必小学公租房项目</t>
  </si>
  <si>
    <t>荆竹镇谢必小学</t>
  </si>
  <si>
    <t>荆竹镇谢必小学校内</t>
  </si>
  <si>
    <t>稠树塘法新中学公租房项目</t>
  </si>
  <si>
    <t>稠树塘法新中学</t>
  </si>
  <si>
    <t>稠树塘法新中学校内</t>
  </si>
  <si>
    <t>秦桥镇公租房项目</t>
  </si>
  <si>
    <t>秦桥镇人民政府</t>
  </si>
  <si>
    <t>秦桥镇政府院内</t>
  </si>
  <si>
    <t>君山公安分局公租房项目</t>
  </si>
  <si>
    <t>君山区公安分局</t>
  </si>
  <si>
    <t>柳林街道办事处九公里</t>
  </si>
  <si>
    <t>君山区妇幼保健院公租房项目</t>
  </si>
  <si>
    <t>君山区卫生局</t>
  </si>
  <si>
    <t>柳林街道办事处挂口老1804线加油站东侧</t>
  </si>
  <si>
    <t>市十六中学公租房项目</t>
  </si>
  <si>
    <t>君山区教育局</t>
  </si>
  <si>
    <t>云溪龙城公司公租房项目</t>
  </si>
  <si>
    <t>龙城公司</t>
  </si>
  <si>
    <t>云溪区胜利西路</t>
  </si>
  <si>
    <t>华容县操军公租房</t>
  </si>
  <si>
    <t>华容县操军镇南华渡</t>
  </si>
  <si>
    <t>华容县江洲中学公租房</t>
  </si>
  <si>
    <t>华容县江洲中学</t>
  </si>
  <si>
    <t>华容东山镇县江洲墟场</t>
  </si>
  <si>
    <t>华容县新河中学公租房</t>
  </si>
  <si>
    <t>华容县新河中学</t>
  </si>
  <si>
    <t>华容县新河中学校内</t>
  </si>
  <si>
    <t>华容县团洲中学公租房</t>
  </si>
  <si>
    <t>华容县团洲中学</t>
  </si>
  <si>
    <t>华容县团洲乡团农村</t>
  </si>
  <si>
    <t>华容县景港公租房</t>
  </si>
  <si>
    <t>华容县景港镇镇政府</t>
  </si>
  <si>
    <t>华容县景港镇</t>
  </si>
  <si>
    <t>华容县恒兴小区公租房二期</t>
  </si>
  <si>
    <t>华容县城关镇李家湖</t>
  </si>
  <si>
    <t>华容县东山公租房三期</t>
  </si>
  <si>
    <t>华容县东山镇墟场</t>
  </si>
  <si>
    <t>华容县操军中学公租房</t>
  </si>
  <si>
    <t>华容县操军中学</t>
  </si>
  <si>
    <t>华容县操军中学校内</t>
  </si>
  <si>
    <t>汨罗市高家坊中学公租房</t>
  </si>
  <si>
    <t>汨罗市高家坊中学</t>
  </si>
  <si>
    <t>高家坊中学院内</t>
  </si>
  <si>
    <t>汨罗市原六中学校公租房</t>
  </si>
  <si>
    <t>汨罗市第六中学</t>
  </si>
  <si>
    <t>汨罗市博雅学校院内</t>
  </si>
  <si>
    <t>汨罗市范家园公租房</t>
  </si>
  <si>
    <t>屈子祠镇人民政府</t>
  </si>
  <si>
    <t>范家园牛形山</t>
  </si>
  <si>
    <t>汨罗市彩虹学校公租房</t>
  </si>
  <si>
    <t>汨罗市彩虹学校</t>
  </si>
  <si>
    <t>汨罗市彩虹学校院内</t>
  </si>
  <si>
    <t>平江县石牛寨公租房</t>
  </si>
  <si>
    <t>石牛寨镇集镇</t>
  </si>
  <si>
    <t>平江县石牛寨公租房二期</t>
  </si>
  <si>
    <t>平江县长寿镇公共租赁住房</t>
  </si>
  <si>
    <t>平江县职校公租房</t>
  </si>
  <si>
    <t>平江县职业学校</t>
  </si>
  <si>
    <t>城关镇职校内</t>
  </si>
  <si>
    <t>湘阴县铁角嘴镇卫生院公租房</t>
  </si>
  <si>
    <t>湘阴县卫生局</t>
  </si>
  <si>
    <t>铁角嘴镇卫生院院内</t>
  </si>
  <si>
    <t>湘阴县新泉镇卫生院公租房</t>
  </si>
  <si>
    <t>新泉镇卫生院院内</t>
  </si>
  <si>
    <t>湘阴县湘滨镇卫生院公租房</t>
  </si>
  <si>
    <t>湘滨镇卫生院院内</t>
  </si>
  <si>
    <t>湘阴县东塘镇卫生院公租房</t>
  </si>
  <si>
    <t>东塘镇卫生院院内</t>
  </si>
  <si>
    <t>湘阴县东塘公租房</t>
  </si>
  <si>
    <t>湘阴县东塘镇政府</t>
  </si>
  <si>
    <t>东塘镇政府东塘村</t>
  </si>
  <si>
    <t>湘阴县金龙镇公租房</t>
  </si>
  <si>
    <t>金龙镇政府院内</t>
  </si>
  <si>
    <t>湘阴县杨林寨公租房</t>
  </si>
  <si>
    <t>湘阴县杨林寨乡政府</t>
  </si>
  <si>
    <t>杨林寨乡政府院内</t>
  </si>
  <si>
    <t>湘阴县卓达公租房</t>
  </si>
  <si>
    <t>湘阴县房产局</t>
  </si>
  <si>
    <t>金龙新区卓达金谷创业园</t>
  </si>
  <si>
    <t>湘阴县锦绣罗城公租房</t>
  </si>
  <si>
    <t>高岭社区</t>
  </si>
  <si>
    <t>湘阴县鹤龙湖镇卫生院双龙公租房</t>
  </si>
  <si>
    <t>鹤龙湖镇卫生院院内</t>
  </si>
  <si>
    <t>湘阴县樟树公租房</t>
  </si>
  <si>
    <t>湘阴县樟树镇政府</t>
  </si>
  <si>
    <t>樟树镇政府院内</t>
  </si>
  <si>
    <t>湘阴县三塘公租房</t>
  </si>
  <si>
    <t>三塘镇政府</t>
  </si>
  <si>
    <t>临湘市教育局公租房</t>
  </si>
  <si>
    <t>临湘市教育局</t>
  </si>
  <si>
    <t>临湘五中西侧</t>
  </si>
  <si>
    <t>临湘市桃林镇公租房</t>
  </si>
  <si>
    <t>临湘市永安教育建设投资有限公司</t>
  </si>
  <si>
    <t>临湘市桃林二中校门右侧</t>
  </si>
  <si>
    <t>临湘市职业中专公租房</t>
  </si>
  <si>
    <t>临湘市职业中专</t>
  </si>
  <si>
    <t>临湘市职业中专院内东北角</t>
  </si>
  <si>
    <t>临湘市聂市新建公租房</t>
  </si>
  <si>
    <t>临湘市聂市镇政府</t>
  </si>
  <si>
    <t>聂市镇政府院内</t>
  </si>
  <si>
    <t>临湘市精神病院公租房</t>
  </si>
  <si>
    <t>临湘市卫生局</t>
  </si>
  <si>
    <t>五里乡千针村</t>
  </si>
  <si>
    <t>岳阳县生态工业园泽园路公租房小区</t>
  </si>
  <si>
    <t>岳阳县生态工业园</t>
  </si>
  <si>
    <t>岳阳县兰塘居委会</t>
  </si>
  <si>
    <t>岳阳县林冲路公租房小区</t>
  </si>
  <si>
    <t>岳阳县文胜居委会</t>
  </si>
  <si>
    <t>岳阳县公田卫生院公租房小区</t>
  </si>
  <si>
    <t>岳阳县公田卫生院</t>
  </si>
  <si>
    <t>岳阳县公田集镇</t>
  </si>
  <si>
    <t>岳阳县张谷英镇教育卫生公租房小区</t>
  </si>
  <si>
    <t>岳阳县张谷英镇人民政府</t>
  </si>
  <si>
    <t>岳阳县张谷英集镇</t>
  </si>
  <si>
    <t>武陵区仙源保障性住房(四期)</t>
  </si>
  <si>
    <t>武陵区住保办</t>
  </si>
  <si>
    <t>武陵区仙源村</t>
  </si>
  <si>
    <t>经开区三创公租房（二期）</t>
  </si>
  <si>
    <t>经开区住保办</t>
  </si>
  <si>
    <t>经开区桃林东路以南、三创大楼以东</t>
  </si>
  <si>
    <t>经开区龙潭庵小学公租房</t>
  </si>
  <si>
    <t>经开区社会事务局</t>
  </si>
  <si>
    <t>经开区龙潭庵小学内</t>
  </si>
  <si>
    <t>经开区演舞堆公租房（二期）</t>
  </si>
  <si>
    <t>经开区文峰路以西、德山北路以东</t>
  </si>
  <si>
    <t>2015年10月</t>
  </si>
  <si>
    <t>2016年12月</t>
  </si>
  <si>
    <t>鼎城区前河片公租房（四期）                （新建117套，购买40套）</t>
  </si>
  <si>
    <t>鼎城区长茅岭乡中学</t>
  </si>
  <si>
    <t>鼎城区长茅岭乡</t>
  </si>
  <si>
    <t>鼎城区港二口镇中学</t>
  </si>
  <si>
    <t>鼎城区港二口镇</t>
  </si>
  <si>
    <t>鼎城区花岩溪管理处机关</t>
  </si>
  <si>
    <t>鼎城区花岩溪</t>
  </si>
  <si>
    <t>鼎城区枉水灌区管理局沧山管理处</t>
  </si>
  <si>
    <t>鼎城区黄土店镇政府</t>
  </si>
  <si>
    <t>鼎城区黄土店镇</t>
  </si>
  <si>
    <t>鼎城区后河片公租房（四期）            （新建152套，改建117套）</t>
  </si>
  <si>
    <t>鼎城区朗州城投（蔡家岗）</t>
  </si>
  <si>
    <t>鼎城区蔡家岗</t>
  </si>
  <si>
    <t>鼎城区石公桥医院</t>
  </si>
  <si>
    <t>鼎城区石公桥</t>
  </si>
  <si>
    <t>鼎城区双桥坪镇政府</t>
  </si>
  <si>
    <t>鼎城区双桥坪镇</t>
  </si>
  <si>
    <t>鼎城区蒿子港血防医院</t>
  </si>
  <si>
    <t>鼎城区蒿子港</t>
  </si>
  <si>
    <t>鼎城区特养总场</t>
  </si>
  <si>
    <t>鼎城区中河口政府</t>
  </si>
  <si>
    <t>鼎城区中河口</t>
  </si>
  <si>
    <t>鼎城区石公桥镇政府</t>
  </si>
  <si>
    <t>鼎城区石公桥镇</t>
  </si>
  <si>
    <t>鼎城区十美堂镇政府</t>
  </si>
  <si>
    <t>鼎城区十美堂镇</t>
  </si>
  <si>
    <t>桃花源中心小学公租房</t>
  </si>
  <si>
    <t>常德市文化旅游投资开发集团有限公司</t>
  </si>
  <si>
    <t>桃花源镇膏田村</t>
  </si>
  <si>
    <t>桃花源镇公租房</t>
  </si>
  <si>
    <t>桃花镇政府</t>
  </si>
  <si>
    <t>桃花源镇政府院内</t>
  </si>
  <si>
    <t>东洲乡垦区公租房</t>
  </si>
  <si>
    <t>西湖镇镇政府（原东洲乡乡政府）</t>
  </si>
  <si>
    <t>西湖镇旺禄村</t>
  </si>
  <si>
    <t>汉寿县乡镇政府公租房（三期）
（新建248套）</t>
  </si>
  <si>
    <t>汉寿县龙潭桥镇政府</t>
  </si>
  <si>
    <t>汉寿县龙潭桥镇政府院内</t>
  </si>
  <si>
    <t>汉寿县聂家桥乡政府</t>
  </si>
  <si>
    <t>汉寿县聂家桥乡政府院内</t>
  </si>
  <si>
    <t>汉寿县酉港镇政府</t>
  </si>
  <si>
    <t>汉寿县酉港镇政府院内</t>
  </si>
  <si>
    <t>汉寿县崔家桥镇政府</t>
  </si>
  <si>
    <t>汉寿县崔家桥镇政府院内</t>
  </si>
  <si>
    <t>汉寿县岩汪湖镇政府</t>
  </si>
  <si>
    <t>汉寿县岩汪湖镇政府院内</t>
  </si>
  <si>
    <t>汉寿县坡头镇政府</t>
  </si>
  <si>
    <t>汉寿县坡头镇政府院内</t>
  </si>
  <si>
    <t>汉寿县洲口镇政府</t>
  </si>
  <si>
    <t>汉寿县洲口镇政府院内</t>
  </si>
  <si>
    <t>汉寿县公安派出所公租房
（改建112套）</t>
  </si>
  <si>
    <t>汉寿县公安局</t>
  </si>
  <si>
    <t>汉寿县百禄桥派出所院内</t>
  </si>
  <si>
    <t>2016年9月</t>
  </si>
  <si>
    <t>汉寿县军山铺派出所院内</t>
  </si>
  <si>
    <t>汉寿县蒋家嘴派出所院内</t>
  </si>
  <si>
    <t>汉寿县崔家桥派出所院内</t>
  </si>
  <si>
    <t>汉寿县毛家滩派出所院内</t>
  </si>
  <si>
    <t>汉寿县聂家桥派出所院内</t>
  </si>
  <si>
    <t>汉寿县罐头嘴派出所院内</t>
  </si>
  <si>
    <t>汉寿县坡头派出所院内</t>
  </si>
  <si>
    <t>汉寿县酉港派出所院内</t>
  </si>
  <si>
    <t>汉寿县岩汪湖电排公租房</t>
  </si>
  <si>
    <t>汉寿县岩汪湖电排</t>
  </si>
  <si>
    <t>汉寿县岩汪湖电排院内</t>
  </si>
  <si>
    <t>桃源县和谐佳苑公租房（二期）</t>
  </si>
  <si>
    <t>桃源县住保办</t>
  </si>
  <si>
    <t>桃源县漳江镇尧河居委会</t>
  </si>
  <si>
    <t>桃源县教育系统公租房（三期）            （新建219套）</t>
  </si>
  <si>
    <t>桃源县泥窝潭中心小学</t>
  </si>
  <si>
    <t>桃源县泥窝潭</t>
  </si>
  <si>
    <t>桃源县佘家坪学校</t>
  </si>
  <si>
    <t>桃源县佘家坪</t>
  </si>
  <si>
    <t>桃源县漆河镇中学</t>
  </si>
  <si>
    <t>桃源县黄石杨柳完小</t>
  </si>
  <si>
    <t>桃源县黄石镇</t>
  </si>
  <si>
    <t>桃源县盘塘中心学校</t>
  </si>
  <si>
    <t>桃源县盘塘镇</t>
  </si>
  <si>
    <t>临澧县教育系统公租房 （二期）            （新建365套、改建92套）</t>
  </si>
  <si>
    <t>临澧县教育局</t>
  </si>
  <si>
    <t>临澧县新安中学校内</t>
  </si>
  <si>
    <t>临澧县丁玲学校校内</t>
  </si>
  <si>
    <t>临澧县望城中学校内</t>
  </si>
  <si>
    <t>临澧县四新岗中学校内</t>
  </si>
  <si>
    <t>临澧县杨板中学校内</t>
  </si>
  <si>
    <t>临澧县九里中心小学校内</t>
  </si>
  <si>
    <t>临澧县修梅中学校内</t>
  </si>
  <si>
    <t>临澧县官亭中心小学校内</t>
  </si>
  <si>
    <t xml:space="preserve">临澧县柏枝中学校内 </t>
  </si>
  <si>
    <t>临澧县停弦中学校内</t>
  </si>
  <si>
    <t>临澧县卫生系统公租房 （二期）             （新建234套）</t>
  </si>
  <si>
    <t>临澧县卫生局</t>
  </si>
  <si>
    <t>临澧县妇幼保健院院内</t>
  </si>
  <si>
    <t>临澧县人民医院院内</t>
  </si>
  <si>
    <t xml:space="preserve">临澧县第二医院院内 </t>
  </si>
  <si>
    <t>临澧县四新岗卫生院院内</t>
  </si>
  <si>
    <t>临澧县佘市卫生院院内</t>
  </si>
  <si>
    <t>临澧县乡政府公租房（三期）            （新建60套）</t>
  </si>
  <si>
    <t>临澧县新安镇政府院内</t>
  </si>
  <si>
    <t>临澧县刻木山乡政府</t>
  </si>
  <si>
    <t>临澧县刻木山乡政府院内</t>
  </si>
  <si>
    <t>临澧县经济开发区管委会公租房（二期）</t>
  </si>
  <si>
    <t>临澧县经济开发区管委会</t>
  </si>
  <si>
    <t>临澧县创新创业园院内</t>
  </si>
  <si>
    <t>石门县乡镇政府公租房（新建68套）</t>
  </si>
  <si>
    <t>石门县壶瓶山镇剩头林场</t>
  </si>
  <si>
    <t>石门县南北镇黑头岩居委会</t>
  </si>
  <si>
    <t>石门县教育系统公租房 （二期）            （新建22套）</t>
  </si>
  <si>
    <t>石门县子良乡大河洲小学</t>
  </si>
  <si>
    <t>石门县子良乡</t>
  </si>
  <si>
    <t>石门县子良乡陈家湾小学</t>
  </si>
  <si>
    <t>石门县城区公租房</t>
  </si>
  <si>
    <t>石门县住保办</t>
  </si>
  <si>
    <t>石门县开发区曹家棚居委会</t>
  </si>
  <si>
    <t>石门县水利系统公租房（新建12套、改建56套）</t>
  </si>
  <si>
    <t>石门县东泉水库管理所</t>
  </si>
  <si>
    <t>石门县蒙泉水库管理所</t>
  </si>
  <si>
    <t>石门县南溪水库管理所</t>
  </si>
  <si>
    <t>澧县教育系统公租房</t>
  </si>
  <si>
    <t>澧县教育局</t>
  </si>
  <si>
    <t>澧县九澧实验学校澧浦街道办襄阳社区境内</t>
  </si>
  <si>
    <t>澧县卫生系统公租房（新建50套）</t>
  </si>
  <si>
    <t>澧县卫生局</t>
  </si>
  <si>
    <t>澧县甘溪滩镇卫生院院内</t>
  </si>
  <si>
    <t>澧县盐井镇卫生院院内</t>
  </si>
  <si>
    <t>津市市创业园公租房（二期）</t>
  </si>
  <si>
    <t>津市市住保办</t>
  </si>
  <si>
    <t>津市市湖桥生活区</t>
  </si>
  <si>
    <t>津市市四民安路公租房（三期）</t>
  </si>
  <si>
    <t>津市市民安路</t>
  </si>
  <si>
    <t>津市市药山镇公租房</t>
  </si>
  <si>
    <t>津市市药山镇人民政府</t>
  </si>
  <si>
    <t>津市市药山镇</t>
  </si>
  <si>
    <t>津市市毛里湖公租房</t>
  </si>
  <si>
    <t>津市市毛里湖镇人民政府</t>
  </si>
  <si>
    <t>津市市毛里湖镇</t>
  </si>
  <si>
    <t>津市市新洲镇公租房（二期）</t>
  </si>
  <si>
    <t>津市市新洲镇人民政府</t>
  </si>
  <si>
    <t>安乡县人民医院公租房</t>
  </si>
  <si>
    <t>安乡县人民医院</t>
  </si>
  <si>
    <t>安乡县大道以东，孟家洲哑河以西，和平路以南，潺陵东路以北</t>
  </si>
  <si>
    <t>安乡县一中公租房</t>
  </si>
  <si>
    <t>安乡县一中</t>
  </si>
  <si>
    <t>安乡县大道以东，子龙路以南，孟家洲以西，东站前以北</t>
  </si>
  <si>
    <t>安乡县大鲸港镇政府公租房                   （改建140套）</t>
  </si>
  <si>
    <t>安乡县大鲸港镇人民政府</t>
  </si>
  <si>
    <t>安乡县大鲸港镇机关院内</t>
  </si>
  <si>
    <t>安乡县大鲸港镇槐圃服务站</t>
  </si>
  <si>
    <t>安乡县五中学校公租房</t>
  </si>
  <si>
    <t>安乡县五中学校</t>
  </si>
  <si>
    <t>安乡县五中学校内</t>
  </si>
  <si>
    <t>安乡县官垱沿江公租房</t>
  </si>
  <si>
    <t>安乡县官垱镇沿江路</t>
  </si>
  <si>
    <t>安乡县福兴公租房（改建46套）</t>
  </si>
  <si>
    <t>安乡县大湖口镇人民政府</t>
  </si>
  <si>
    <t>安乡县安福乡大湖口码头</t>
  </si>
  <si>
    <t>安乡县安福乡黄田湖渔场</t>
  </si>
  <si>
    <t>安乡县张九台公租房（改建54套）</t>
  </si>
  <si>
    <t>安乡县安凝乡张九台</t>
  </si>
  <si>
    <t>永定区</t>
  </si>
  <si>
    <t>大庸桥办事处公租房</t>
  </si>
  <si>
    <t>永定区住房保障办</t>
  </si>
  <si>
    <t>大庸桥办事处</t>
  </si>
  <si>
    <t>官黎坪办事处公租房</t>
  </si>
  <si>
    <t>官黎坪办事处</t>
  </si>
  <si>
    <t>永定办事处公租房</t>
  </si>
  <si>
    <t>永定办事处</t>
  </si>
  <si>
    <t>崇文办事处公租房</t>
  </si>
  <si>
    <t>崇文办事处</t>
  </si>
  <si>
    <t>南庄坪办事处公租房</t>
  </si>
  <si>
    <t>南庄坪办事处</t>
  </si>
  <si>
    <t>西溪坪办事处公租房</t>
  </si>
  <si>
    <t>西溪坪办事处</t>
  </si>
  <si>
    <t>卫生局公租房打捆项目</t>
  </si>
  <si>
    <t>永定区卫生局</t>
  </si>
  <si>
    <t>教子垭镇卫生院</t>
  </si>
  <si>
    <t>2015.12.21</t>
  </si>
  <si>
    <t>新桥镇卫生院</t>
  </si>
  <si>
    <t>2015.12.31</t>
  </si>
  <si>
    <t>温塘镇卫生院</t>
  </si>
  <si>
    <t>2015.12.12</t>
  </si>
  <si>
    <t>三岔乡卫生院</t>
  </si>
  <si>
    <t>2015.12.18</t>
  </si>
  <si>
    <t>枫香岗乡卫生院</t>
  </si>
  <si>
    <t>2015.12.23</t>
  </si>
  <si>
    <t>沙堤乡卫生院</t>
  </si>
  <si>
    <t>2015.12.30</t>
  </si>
  <si>
    <t>罗水乡卫生院</t>
  </si>
  <si>
    <t>三家馆乡卫生院</t>
  </si>
  <si>
    <t>谢家垭乡卫生院</t>
  </si>
  <si>
    <t>桥头乡卫生院</t>
  </si>
  <si>
    <t>合作桥乡卫生院</t>
  </si>
  <si>
    <t>2015.12.20</t>
  </si>
  <si>
    <t>新桥镇政府公租房</t>
  </si>
  <si>
    <t>新桥镇政府</t>
  </si>
  <si>
    <t>大坪镇政府公租房</t>
  </si>
  <si>
    <t>大坪镇政府</t>
  </si>
  <si>
    <t>教子垭镇政府公租房</t>
  </si>
  <si>
    <t>永定区教育局公租房打捆项目</t>
  </si>
  <si>
    <t>永定区教育局</t>
  </si>
  <si>
    <t>王家坪九年制学校</t>
  </si>
  <si>
    <t>2015.12.10</t>
  </si>
  <si>
    <t>温塘九年制学校</t>
  </si>
  <si>
    <t>张家界三中</t>
  </si>
  <si>
    <t>2015.11.27</t>
  </si>
  <si>
    <t>后坪中学</t>
  </si>
  <si>
    <t>二家河完小</t>
  </si>
  <si>
    <t>2015.12.02</t>
  </si>
  <si>
    <t>尹家溪中心完小</t>
  </si>
  <si>
    <t>沅溪小学</t>
  </si>
  <si>
    <t>四都坪中心学校</t>
  </si>
  <si>
    <t>武陵源</t>
  </si>
  <si>
    <t>中湖乡政府公租房</t>
  </si>
  <si>
    <t>中湖乡政府</t>
  </si>
  <si>
    <t>2015.5.22</t>
  </si>
  <si>
    <t>单位：户、套、平方米、万元</t>
  </si>
  <si>
    <t>序号</t>
  </si>
  <si>
    <t>项目名称</t>
  </si>
  <si>
    <t>实施主体</t>
  </si>
  <si>
    <t>项目地点</t>
  </si>
  <si>
    <t>属于乡镇的项目请标注“ √“</t>
  </si>
  <si>
    <t>棚户区改造</t>
  </si>
  <si>
    <t>棚户区安置住房建设</t>
  </si>
  <si>
    <t>总投资</t>
  </si>
  <si>
    <t>总户数</t>
  </si>
  <si>
    <t>面积</t>
  </si>
  <si>
    <t>当年实施</t>
  </si>
  <si>
    <t>套数</t>
  </si>
  <si>
    <t>开工年份</t>
  </si>
  <si>
    <t>预计建成年份</t>
  </si>
  <si>
    <t>户数</t>
  </si>
  <si>
    <t>货币安置户数</t>
  </si>
  <si>
    <t>实物安置户数</t>
  </si>
  <si>
    <t>小计</t>
  </si>
  <si>
    <t>安置房
建设</t>
  </si>
  <si>
    <t>综合整治</t>
  </si>
  <si>
    <t xml:space="preserve"> </t>
  </si>
  <si>
    <t>长沙市小计</t>
  </si>
  <si>
    <t>市本级</t>
  </si>
  <si>
    <t>高新区</t>
  </si>
  <si>
    <t>望城区</t>
  </si>
  <si>
    <t>√</t>
  </si>
  <si>
    <t>县市区</t>
  </si>
  <si>
    <t>长沙县</t>
  </si>
  <si>
    <t>金井镇人民政府</t>
  </si>
  <si>
    <t>浏阳市</t>
  </si>
  <si>
    <t>经开区管委会</t>
  </si>
  <si>
    <t>官渡镇政府</t>
  </si>
  <si>
    <t>文家市镇政府</t>
  </si>
  <si>
    <t>葛家乡政府</t>
  </si>
  <si>
    <t>大围山镇政府</t>
  </si>
  <si>
    <t>北盛镇政府</t>
  </si>
  <si>
    <t>镇头镇政府</t>
  </si>
  <si>
    <t>小河乡政府</t>
  </si>
  <si>
    <t>宁乡县</t>
  </si>
  <si>
    <t>玉潭镇</t>
  </si>
  <si>
    <t>黄材镇人民政府</t>
  </si>
  <si>
    <t>龙田镇</t>
  </si>
  <si>
    <t>花明楼镇</t>
  </si>
  <si>
    <t>东湖塘镇人民政府</t>
  </si>
  <si>
    <t>双江口镇人民政府</t>
  </si>
  <si>
    <t>双江口镇</t>
  </si>
  <si>
    <t>坝塘镇人民政府</t>
  </si>
  <si>
    <t>坝塘镇</t>
  </si>
  <si>
    <t>横市镇人民政府</t>
  </si>
  <si>
    <t>老粮仓镇人民政府</t>
  </si>
  <si>
    <t>老粮仓镇</t>
  </si>
  <si>
    <t>株洲市小计</t>
  </si>
  <si>
    <t>湘潭市小计</t>
  </si>
  <si>
    <t>2016.12</t>
  </si>
  <si>
    <t>市房产局</t>
  </si>
  <si>
    <t>衡阳市小计</t>
  </si>
  <si>
    <t>2016年</t>
  </si>
  <si>
    <t>衡阳市衡山科学城投资开发有限公司</t>
  </si>
  <si>
    <t>衡阳市雁峰区岳屏镇</t>
  </si>
  <si>
    <t>衡山科学城安置房一期</t>
  </si>
  <si>
    <t>常宁市</t>
  </si>
  <si>
    <t>常宁市庙前镇</t>
  </si>
  <si>
    <t>耒阳市</t>
  </si>
  <si>
    <t>沿江北路片区棚户区改造（城中村）</t>
  </si>
  <si>
    <t>耒阳市住建局</t>
  </si>
  <si>
    <t>沿江北路片区</t>
  </si>
  <si>
    <t>沿江北路片区棚户区改造</t>
  </si>
  <si>
    <t>2017年</t>
  </si>
  <si>
    <t>耒水新城棚户区安置项目（城中村）</t>
  </si>
  <si>
    <t>耒阳市经济开发总公司</t>
  </si>
  <si>
    <t>青麓村片区</t>
  </si>
  <si>
    <t>耒水新城棚户区安置项目</t>
  </si>
  <si>
    <t>耒阳市棚户区改造投资有限公司</t>
  </si>
  <si>
    <t>沿江中路片区</t>
  </si>
  <si>
    <t>南阳镇棚户区改造</t>
  </si>
  <si>
    <t>南阳镇政府</t>
  </si>
  <si>
    <t>南阳镇</t>
  </si>
  <si>
    <t>公平片区棚户区改造</t>
  </si>
  <si>
    <t>公平圩镇政府</t>
  </si>
  <si>
    <t>公平圩镇</t>
  </si>
  <si>
    <t>新市镇棚户区改造</t>
  </si>
  <si>
    <t>新市镇政府</t>
  </si>
  <si>
    <t>新市镇</t>
  </si>
  <si>
    <t>淝田镇棚户区改造</t>
  </si>
  <si>
    <t>淝田镇政府</t>
  </si>
  <si>
    <t>淝田镇</t>
  </si>
  <si>
    <t>淝美新城</t>
  </si>
  <si>
    <t>南北正街片区</t>
  </si>
  <si>
    <t>迎宾大道棚户区综合提质改造（城中村）</t>
  </si>
  <si>
    <t>迎宾大道片区</t>
  </si>
  <si>
    <t>聂洲六组皇城名居二期棚户区改造（城中村）</t>
  </si>
  <si>
    <t>蔡子池街道办事处</t>
  </si>
  <si>
    <t>聂洲六、七组</t>
  </si>
  <si>
    <t>皇城名居</t>
  </si>
  <si>
    <t>金蕾棚改二期（城中村）</t>
  </si>
  <si>
    <t>灶市街道办事处</t>
  </si>
  <si>
    <t>金蕾棚改二期</t>
  </si>
  <si>
    <t>耒阳市东兴房地产开发有限公司</t>
  </si>
  <si>
    <t>水东江东江、桥头居委会</t>
  </si>
  <si>
    <t>水东江东江、桥头棚户区改造</t>
  </si>
  <si>
    <t>耒阳报社片区棚户区改造</t>
  </si>
  <si>
    <t>报社、戏台背、入德门</t>
  </si>
  <si>
    <t>灶市铁路园片区棚户区改造</t>
  </si>
  <si>
    <t>灶市铁路园</t>
  </si>
  <si>
    <t>衡阳县</t>
  </si>
  <si>
    <t>西渡高新区</t>
  </si>
  <si>
    <t>祁东县</t>
  </si>
  <si>
    <t>衡山县</t>
  </si>
  <si>
    <t>衡山县开云镇</t>
  </si>
  <si>
    <t>衡东县</t>
  </si>
  <si>
    <t>衡南县</t>
  </si>
  <si>
    <t>邵阳市小计</t>
  </si>
  <si>
    <t>邵东县</t>
  </si>
  <si>
    <t>新邵县</t>
  </si>
  <si>
    <t>邵阳县</t>
  </si>
  <si>
    <t>隆回县</t>
  </si>
  <si>
    <t>洞口县</t>
  </si>
  <si>
    <t>县房产局</t>
  </si>
  <si>
    <t>绥宁县</t>
  </si>
  <si>
    <t>绥宁县房产局</t>
  </si>
  <si>
    <t>新宁县</t>
  </si>
  <si>
    <t>新宁县保障性安居工程建设投资有限公司</t>
  </si>
  <si>
    <t>武冈县</t>
  </si>
  <si>
    <t>岳阳市小计</t>
  </si>
  <si>
    <t>市本级及辖区</t>
  </si>
  <si>
    <t>2017</t>
  </si>
  <si>
    <t>华容县房地产管理局</t>
  </si>
  <si>
    <t>湘阴县三塘镇政府</t>
  </si>
  <si>
    <t>湘阴县金龙镇政府</t>
  </si>
  <si>
    <t>长寿镇人民政府</t>
  </si>
  <si>
    <t>长寿镇集镇</t>
  </si>
  <si>
    <t>石牛寨镇人民政府</t>
  </si>
  <si>
    <t>常德市小计</t>
  </si>
  <si>
    <t>市本级及所辖区</t>
  </si>
  <si>
    <t>武陵区</t>
  </si>
  <si>
    <t>鼎城区</t>
  </si>
  <si>
    <t>桃花源旅游管理区</t>
  </si>
  <si>
    <t>西湖管理区</t>
  </si>
  <si>
    <t>汉寿县</t>
  </si>
  <si>
    <t>桃源县</t>
  </si>
  <si>
    <t>桃源县漆河镇</t>
  </si>
  <si>
    <t>临澧县</t>
  </si>
  <si>
    <t>临澧县新安镇政府</t>
  </si>
  <si>
    <t>石门县</t>
  </si>
  <si>
    <t>石门县壶瓶山镇政府</t>
  </si>
  <si>
    <t>石门县南北镇政府</t>
  </si>
  <si>
    <t>澧  县</t>
  </si>
  <si>
    <t>津市市</t>
  </si>
  <si>
    <t>安乡县</t>
  </si>
  <si>
    <t>安乡县官垱镇人民政府</t>
  </si>
  <si>
    <t>张家界小计</t>
  </si>
  <si>
    <t>教子垭镇政府</t>
  </si>
  <si>
    <t>军地坪街道办事处</t>
  </si>
  <si>
    <t>武陵源区房管分局</t>
  </si>
  <si>
    <t>益阳市小计</t>
  </si>
  <si>
    <t>赫山区</t>
  </si>
  <si>
    <t>赫山区政府</t>
  </si>
  <si>
    <t>龙岭社区</t>
  </si>
  <si>
    <t>资阳区</t>
  </si>
  <si>
    <t>安化县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</si>
</sst>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);[Red]\(0.00\)"/>
    <numFmt numFmtId="179" formatCode="0_);[Red]\(0\)"/>
    <numFmt numFmtId="181" formatCode="0.00_ "/>
    <numFmt numFmtId="182" formatCode="0.0_);[Red]\(0.0\)"/>
    <numFmt numFmtId="183" formatCode="0;[Red]0"/>
    <numFmt numFmtId="184" formatCode="yyyy&quot;年&quot;m&quot;月&quot;;@"/>
  </numFmts>
  <fonts count="46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30"/>
      <name val="宋体"/>
      <charset val="134"/>
    </font>
    <font>
      <b/>
      <sz val="10"/>
      <color indexed="10"/>
      <name val="宋体"/>
      <charset val="134"/>
    </font>
    <font>
      <sz val="10"/>
      <color indexed="30"/>
      <name val="宋体"/>
      <charset val="134"/>
    </font>
    <font>
      <b/>
      <sz val="9"/>
      <color indexed="10"/>
      <name val="宋体"/>
      <charset val="134"/>
    </font>
    <font>
      <b/>
      <sz val="9"/>
      <color indexed="30"/>
      <name val="宋体"/>
      <charset val="134"/>
    </font>
    <font>
      <sz val="9"/>
      <color indexed="3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仿宋_GB2312"/>
      <family val="3"/>
      <charset val="134"/>
    </font>
    <font>
      <b/>
      <sz val="9"/>
      <color indexed="10"/>
      <name val="宋体"/>
      <charset val="134"/>
    </font>
    <font>
      <b/>
      <sz val="9"/>
      <color indexed="30"/>
      <name val="宋体"/>
      <charset val="134"/>
    </font>
    <font>
      <sz val="9"/>
      <color indexed="30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color indexed="12"/>
      <name val="宋体"/>
      <charset val="134"/>
    </font>
    <font>
      <sz val="2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indexed="12"/>
      <name val="宋体"/>
      <charset val="134"/>
    </font>
    <font>
      <sz val="9"/>
      <color indexed="17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0"/>
      <name val="Helv"/>
      <family val="2"/>
    </font>
    <font>
      <sz val="12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12"/>
      <color indexed="10"/>
      <name val="宋体"/>
      <charset val="134"/>
    </font>
    <font>
      <b/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74">
    <xf numFmtId="0" fontId="0" fillId="0" borderId="0">
      <alignment vertical="center"/>
    </xf>
    <xf numFmtId="0" fontId="33" fillId="0" borderId="0"/>
    <xf numFmtId="0" fontId="45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4" fillId="0" borderId="0">
      <alignment vertical="center"/>
    </xf>
    <xf numFmtId="0" fontId="37" fillId="0" borderId="0"/>
    <xf numFmtId="0" fontId="34" fillId="0" borderId="0">
      <alignment vertical="center"/>
    </xf>
    <xf numFmtId="0" fontId="37" fillId="0" borderId="0"/>
    <xf numFmtId="0" fontId="37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  <xf numFmtId="0" fontId="33" fillId="0" borderId="0">
      <alignment vertical="center"/>
    </xf>
    <xf numFmtId="0" fontId="44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5" fillId="0" borderId="0"/>
    <xf numFmtId="0" fontId="37" fillId="0" borderId="0"/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0"/>
    <xf numFmtId="0" fontId="34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>
      <alignment vertical="center"/>
    </xf>
    <xf numFmtId="0" fontId="37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</cellStyleXfs>
  <cellXfs count="5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79" fontId="11" fillId="3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9" fontId="1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9" fontId="14" fillId="2" borderId="5" xfId="1" applyNumberFormat="1" applyFont="1" applyFill="1" applyBorder="1" applyAlignment="1">
      <alignment horizontal="center" vertical="center" wrapText="1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6" fillId="0" borderId="4" xfId="1" applyFont="1" applyFill="1" applyBorder="1" applyAlignment="1">
      <alignment horizontal="center" vertical="center" wrapText="1"/>
    </xf>
    <xf numFmtId="177" fontId="16" fillId="0" borderId="4" xfId="1" applyNumberFormat="1" applyFont="1" applyFill="1" applyBorder="1" applyAlignment="1">
      <alignment horizontal="center" vertical="center" wrapText="1"/>
    </xf>
    <xf numFmtId="177" fontId="16" fillId="0" borderId="4" xfId="1" applyNumberFormat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179" fontId="15" fillId="0" borderId="4" xfId="1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0" borderId="4" xfId="23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 wrapText="1"/>
    </xf>
    <xf numFmtId="179" fontId="16" fillId="0" borderId="4" xfId="1" applyNumberFormat="1" applyFont="1" applyFill="1" applyBorder="1" applyAlignment="1">
      <alignment horizontal="center" vertical="center" wrapText="1"/>
    </xf>
    <xf numFmtId="0" fontId="16" fillId="0" borderId="4" xfId="72" applyFont="1" applyFill="1" applyBorder="1" applyAlignment="1">
      <alignment horizontal="center" vertical="center" wrapText="1"/>
    </xf>
    <xf numFmtId="0" fontId="16" fillId="0" borderId="4" xfId="72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76" fontId="16" fillId="4" borderId="4" xfId="25" applyNumberFormat="1" applyFont="1" applyFill="1" applyBorder="1" applyAlignment="1">
      <alignment horizontal="center" vertical="center" wrapText="1"/>
    </xf>
    <xf numFmtId="0" fontId="16" fillId="4" borderId="4" xfId="30" applyFont="1" applyFill="1" applyBorder="1" applyAlignment="1">
      <alignment horizontal="center" vertical="center" wrapText="1"/>
    </xf>
    <xf numFmtId="0" fontId="16" fillId="4" borderId="4" xfId="10" applyFont="1" applyFill="1" applyBorder="1" applyAlignment="1">
      <alignment horizontal="center" vertical="center" wrapText="1"/>
    </xf>
    <xf numFmtId="176" fontId="16" fillId="4" borderId="4" xfId="15" applyNumberFormat="1" applyFont="1" applyFill="1" applyBorder="1" applyAlignment="1">
      <alignment horizontal="center" vertical="center" wrapText="1"/>
    </xf>
    <xf numFmtId="0" fontId="16" fillId="4" borderId="4" xfId="28" applyFont="1" applyFill="1" applyBorder="1" applyAlignment="1">
      <alignment horizontal="center" vertical="center" wrapText="1"/>
    </xf>
    <xf numFmtId="0" fontId="16" fillId="4" borderId="4" xfId="32" applyFont="1" applyFill="1" applyBorder="1" applyAlignment="1">
      <alignment horizontal="center" vertical="center" wrapText="1"/>
    </xf>
    <xf numFmtId="0" fontId="16" fillId="4" borderId="4" xfId="27" applyFont="1" applyFill="1" applyBorder="1" applyAlignment="1">
      <alignment horizontal="center" vertical="center" wrapText="1"/>
    </xf>
    <xf numFmtId="0" fontId="16" fillId="0" borderId="4" xfId="12" applyFont="1" applyFill="1" applyBorder="1" applyAlignment="1">
      <alignment horizontal="center" vertical="center" wrapText="1"/>
    </xf>
    <xf numFmtId="0" fontId="16" fillId="0" borderId="4" xfId="23" applyFont="1" applyFill="1" applyBorder="1" applyAlignment="1">
      <alignment horizontal="center" vertical="center"/>
    </xf>
    <xf numFmtId="0" fontId="16" fillId="0" borderId="4" xfId="29" applyFont="1" applyFill="1" applyBorder="1" applyAlignment="1">
      <alignment horizontal="center" vertical="center"/>
    </xf>
    <xf numFmtId="0" fontId="16" fillId="0" borderId="4" xfId="33" applyFont="1" applyFill="1" applyBorder="1" applyAlignment="1">
      <alignment horizontal="center" vertical="center"/>
    </xf>
    <xf numFmtId="0" fontId="16" fillId="4" borderId="4" xfId="14" applyFont="1" applyFill="1" applyBorder="1" applyAlignment="1">
      <alignment horizontal="center" vertical="center" wrapText="1"/>
    </xf>
    <xf numFmtId="176" fontId="16" fillId="4" borderId="4" xfId="26" applyNumberFormat="1" applyFont="1" applyFill="1" applyBorder="1" applyAlignment="1">
      <alignment horizontal="center" vertical="center" wrapText="1"/>
    </xf>
    <xf numFmtId="0" fontId="16" fillId="4" borderId="4" xfId="31" applyFont="1" applyFill="1" applyBorder="1" applyAlignment="1">
      <alignment horizontal="center" vertical="center" wrapText="1"/>
    </xf>
    <xf numFmtId="0" fontId="16" fillId="4" borderId="4" xfId="3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9" fontId="0" fillId="0" borderId="0" xfId="3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6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4" xfId="1" applyFont="1" applyBorder="1" applyAlignment="1">
      <alignment horizontal="center" vertical="center" wrapText="1"/>
    </xf>
    <xf numFmtId="181" fontId="16" fillId="0" borderId="4" xfId="0" applyNumberFormat="1" applyFont="1" applyBorder="1" applyAlignment="1">
      <alignment horizontal="center" vertical="center" wrapText="1"/>
    </xf>
    <xf numFmtId="181" fontId="16" fillId="0" borderId="4" xfId="0" applyNumberFormat="1" applyFont="1" applyBorder="1" applyAlignment="1">
      <alignment horizontal="center" vertical="center"/>
    </xf>
    <xf numFmtId="177" fontId="16" fillId="0" borderId="4" xfId="72" applyNumberFormat="1" applyFont="1" applyFill="1" applyBorder="1" applyAlignment="1">
      <alignment horizontal="center" vertical="center" wrapText="1"/>
    </xf>
    <xf numFmtId="177" fontId="16" fillId="0" borderId="4" xfId="73" applyNumberFormat="1" applyFont="1" applyFill="1" applyBorder="1" applyAlignment="1">
      <alignment horizontal="center" vertical="center" wrapText="1"/>
    </xf>
    <xf numFmtId="57" fontId="16" fillId="0" borderId="4" xfId="1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79" fontId="16" fillId="0" borderId="4" xfId="72" applyNumberFormat="1" applyFont="1" applyFill="1" applyBorder="1" applyAlignment="1">
      <alignment horizontal="center" vertical="center" wrapText="1"/>
    </xf>
    <xf numFmtId="0" fontId="16" fillId="0" borderId="4" xfId="73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9" fontId="16" fillId="0" borderId="4" xfId="73" applyNumberFormat="1" applyFont="1" applyFill="1" applyBorder="1" applyAlignment="1">
      <alignment horizontal="center" vertical="center" wrapText="1"/>
    </xf>
    <xf numFmtId="0" fontId="14" fillId="2" borderId="4" xfId="71" applyFont="1" applyFill="1" applyBorder="1" applyAlignment="1">
      <alignment horizontal="center" vertical="center" wrapText="1"/>
    </xf>
    <xf numFmtId="0" fontId="18" fillId="0" borderId="5" xfId="71" applyFont="1" applyFill="1" applyBorder="1" applyAlignment="1">
      <alignment horizontal="center" vertical="center" wrapText="1"/>
    </xf>
    <xf numFmtId="182" fontId="18" fillId="0" borderId="5" xfId="71" applyNumberFormat="1" applyFont="1" applyFill="1" applyBorder="1" applyAlignment="1">
      <alignment horizontal="center" vertical="center" wrapText="1"/>
    </xf>
    <xf numFmtId="0" fontId="16" fillId="0" borderId="5" xfId="71" applyFont="1" applyFill="1" applyBorder="1" applyAlignment="1">
      <alignment horizontal="center" vertical="center" wrapText="1"/>
    </xf>
    <xf numFmtId="0" fontId="16" fillId="0" borderId="4" xfId="5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6" fillId="0" borderId="4" xfId="7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/>
    </xf>
    <xf numFmtId="182" fontId="16" fillId="0" borderId="4" xfId="71" applyNumberFormat="1" applyFont="1" applyFill="1" applyBorder="1" applyAlignment="1">
      <alignment horizontal="center" vertical="center" wrapText="1"/>
    </xf>
    <xf numFmtId="182" fontId="15" fillId="0" borderId="4" xfId="71" applyNumberFormat="1" applyFont="1" applyFill="1" applyBorder="1" applyAlignment="1">
      <alignment horizontal="center" vertical="center" wrapText="1"/>
    </xf>
    <xf numFmtId="0" fontId="15" fillId="0" borderId="5" xfId="71" applyFont="1" applyFill="1" applyBorder="1" applyAlignment="1">
      <alignment horizontal="center" vertical="center" wrapText="1"/>
    </xf>
    <xf numFmtId="0" fontId="15" fillId="0" borderId="4" xfId="7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179" fontId="16" fillId="0" borderId="4" xfId="71" applyNumberFormat="1" applyFont="1" applyFill="1" applyBorder="1" applyAlignment="1">
      <alignment horizontal="center" vertical="center" wrapText="1"/>
    </xf>
    <xf numFmtId="179" fontId="16" fillId="0" borderId="9" xfId="71" applyNumberFormat="1" applyFont="1" applyFill="1" applyBorder="1" applyAlignment="1">
      <alignment horizontal="center" vertical="center" wrapText="1"/>
    </xf>
    <xf numFmtId="0" fontId="16" fillId="0" borderId="4" xfId="71" applyFont="1" applyBorder="1" applyAlignment="1">
      <alignment horizontal="center" vertical="center"/>
    </xf>
    <xf numFmtId="49" fontId="16" fillId="0" borderId="4" xfId="72" applyNumberFormat="1" applyFont="1" applyFill="1" applyBorder="1" applyAlignment="1">
      <alignment horizontal="center" vertical="center" wrapText="1"/>
    </xf>
    <xf numFmtId="49" fontId="16" fillId="0" borderId="4" xfId="73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181" fontId="16" fillId="0" borderId="7" xfId="0" applyNumberFormat="1" applyFont="1" applyFill="1" applyBorder="1" applyAlignment="1">
      <alignment horizontal="center" vertical="center" wrapText="1"/>
    </xf>
    <xf numFmtId="49" fontId="16" fillId="0" borderId="5" xfId="71" applyNumberFormat="1" applyFont="1" applyFill="1" applyBorder="1" applyAlignment="1">
      <alignment horizontal="center" vertical="center" wrapText="1"/>
    </xf>
    <xf numFmtId="49" fontId="16" fillId="0" borderId="4" xfId="71" applyNumberFormat="1" applyFont="1" applyFill="1" applyBorder="1" applyAlignment="1">
      <alignment horizontal="center" vertical="center" wrapText="1"/>
    </xf>
    <xf numFmtId="0" fontId="16" fillId="0" borderId="9" xfId="71" applyFont="1" applyFill="1" applyBorder="1" applyAlignment="1">
      <alignment horizontal="center" vertical="center" wrapText="1"/>
    </xf>
    <xf numFmtId="181" fontId="16" fillId="0" borderId="9" xfId="71" applyNumberFormat="1" applyFont="1" applyFill="1" applyBorder="1" applyAlignment="1">
      <alignment horizontal="center" vertical="center" wrapText="1"/>
    </xf>
    <xf numFmtId="182" fontId="16" fillId="0" borderId="4" xfId="51" applyNumberFormat="1" applyFont="1" applyFill="1" applyBorder="1" applyAlignment="1">
      <alignment horizontal="center" vertical="center" wrapText="1"/>
    </xf>
    <xf numFmtId="179" fontId="16" fillId="0" borderId="4" xfId="51" applyNumberFormat="1" applyFont="1" applyBorder="1" applyAlignment="1">
      <alignment horizontal="center" vertical="center" wrapText="1"/>
    </xf>
    <xf numFmtId="182" fontId="16" fillId="0" borderId="4" xfId="51" applyNumberFormat="1" applyFont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7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7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4" xfId="52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9" fontId="14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9" fontId="15" fillId="0" borderId="4" xfId="0" applyNumberFormat="1" applyFont="1" applyBorder="1" applyAlignment="1">
      <alignment horizontal="center" vertical="center" wrapText="1"/>
    </xf>
    <xf numFmtId="179" fontId="16" fillId="0" borderId="4" xfId="0" applyNumberFormat="1" applyFont="1" applyBorder="1" applyAlignment="1">
      <alignment horizontal="center" vertical="center" wrapText="1"/>
    </xf>
    <xf numFmtId="0" fontId="16" fillId="0" borderId="4" xfId="16" applyFont="1" applyFill="1" applyBorder="1" applyAlignment="1">
      <alignment horizontal="center" vertical="center" wrapText="1"/>
    </xf>
    <xf numFmtId="0" fontId="16" fillId="4" borderId="4" xfId="16" applyFont="1" applyFill="1" applyBorder="1" applyAlignment="1">
      <alignment horizontal="center" vertical="center" wrapText="1"/>
    </xf>
    <xf numFmtId="0" fontId="16" fillId="0" borderId="4" xfId="34" applyFont="1" applyFill="1" applyBorder="1" applyAlignment="1">
      <alignment horizontal="center" vertical="center" wrapText="1"/>
    </xf>
    <xf numFmtId="49" fontId="16" fillId="0" borderId="4" xfId="71" applyNumberFormat="1" applyFont="1" applyBorder="1" applyAlignment="1">
      <alignment horizontal="center" vertical="center"/>
    </xf>
    <xf numFmtId="177" fontId="16" fillId="0" borderId="7" xfId="0" applyNumberFormat="1" applyFont="1" applyFill="1" applyBorder="1" applyAlignment="1">
      <alignment horizontal="center" vertical="center" wrapText="1"/>
    </xf>
    <xf numFmtId="182" fontId="16" fillId="0" borderId="7" xfId="0" applyNumberFormat="1" applyFont="1" applyFill="1" applyBorder="1" applyAlignment="1">
      <alignment horizontal="center" vertical="center" wrapText="1"/>
    </xf>
    <xf numFmtId="177" fontId="16" fillId="0" borderId="8" xfId="0" applyNumberFormat="1" applyFont="1" applyFill="1" applyBorder="1" applyAlignment="1">
      <alignment horizontal="center" vertical="center" wrapText="1"/>
    </xf>
    <xf numFmtId="177" fontId="15" fillId="0" borderId="8" xfId="0" applyNumberFormat="1" applyFont="1" applyFill="1" applyBorder="1" applyAlignment="1">
      <alignment horizontal="center" vertical="center" wrapText="1"/>
    </xf>
    <xf numFmtId="57" fontId="15" fillId="0" borderId="4" xfId="0" applyNumberFormat="1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16" fillId="0" borderId="4" xfId="52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9" fontId="14" fillId="2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9" fontId="15" fillId="0" borderId="8" xfId="0" applyNumberFormat="1" applyFont="1" applyBorder="1" applyAlignment="1">
      <alignment horizontal="center" vertical="center" wrapText="1"/>
    </xf>
    <xf numFmtId="0" fontId="16" fillId="0" borderId="4" xfId="1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183" fontId="16" fillId="0" borderId="4" xfId="0" applyNumberFormat="1" applyFont="1" applyFill="1" applyBorder="1" applyAlignment="1">
      <alignment horizontal="center" vertical="center" wrapText="1"/>
    </xf>
    <xf numFmtId="0" fontId="16" fillId="0" borderId="4" xfId="47" applyFont="1" applyFill="1" applyBorder="1" applyAlignment="1">
      <alignment horizontal="center" vertical="center" wrapText="1"/>
    </xf>
    <xf numFmtId="0" fontId="16" fillId="0" borderId="4" xfId="47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83" fontId="16" fillId="0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179" fontId="15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79" fontId="16" fillId="0" borderId="7" xfId="0" applyNumberFormat="1" applyFont="1" applyBorder="1" applyAlignment="1">
      <alignment horizontal="center" vertical="center" wrapText="1"/>
    </xf>
    <xf numFmtId="179" fontId="16" fillId="0" borderId="8" xfId="0" applyNumberFormat="1" applyFont="1" applyBorder="1" applyAlignment="1">
      <alignment horizontal="center" vertical="center" wrapText="1"/>
    </xf>
    <xf numFmtId="176" fontId="16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16" fillId="0" borderId="4" xfId="70" applyNumberFormat="1" applyFont="1" applyFill="1" applyBorder="1" applyAlignment="1">
      <alignment horizontal="center" vertical="center" wrapText="1"/>
    </xf>
    <xf numFmtId="0" fontId="16" fillId="0" borderId="4" xfId="54" applyNumberFormat="1" applyFont="1" applyFill="1" applyBorder="1" applyAlignment="1">
      <alignment horizontal="center" vertical="center" wrapText="1"/>
    </xf>
    <xf numFmtId="0" fontId="16" fillId="0" borderId="4" xfId="55" applyNumberFormat="1" applyFont="1" applyFill="1" applyBorder="1" applyAlignment="1" applyProtection="1">
      <alignment horizontal="left" vertical="center" wrapText="1"/>
    </xf>
    <xf numFmtId="0" fontId="16" fillId="0" borderId="4" xfId="53" applyFont="1" applyFill="1" applyBorder="1" applyAlignment="1">
      <alignment horizontal="left" vertical="center" wrapText="1"/>
    </xf>
    <xf numFmtId="177" fontId="16" fillId="0" borderId="4" xfId="52" applyNumberFormat="1" applyFont="1" applyFill="1" applyBorder="1" applyAlignment="1">
      <alignment horizontal="center" vertical="center" wrapText="1"/>
    </xf>
    <xf numFmtId="179" fontId="16" fillId="0" borderId="4" xfId="61" applyNumberFormat="1" applyFont="1" applyFill="1" applyBorder="1" applyAlignment="1">
      <alignment horizontal="center" vertical="center" wrapText="1"/>
    </xf>
    <xf numFmtId="0" fontId="16" fillId="0" borderId="4" xfId="67" applyNumberFormat="1" applyFont="1" applyFill="1" applyBorder="1" applyAlignment="1" applyProtection="1">
      <alignment horizontal="center" vertical="center"/>
    </xf>
    <xf numFmtId="179" fontId="16" fillId="0" borderId="4" xfId="68" applyNumberFormat="1" applyFont="1" applyFill="1" applyBorder="1" applyAlignment="1">
      <alignment horizontal="center" vertical="center" wrapText="1"/>
    </xf>
    <xf numFmtId="0" fontId="16" fillId="0" borderId="4" xfId="68" applyFont="1" applyFill="1" applyBorder="1" applyAlignment="1">
      <alignment horizontal="left" vertical="center" wrapText="1"/>
    </xf>
    <xf numFmtId="0" fontId="16" fillId="0" borderId="4" xfId="55" applyNumberFormat="1" applyFont="1" applyFill="1" applyBorder="1" applyAlignment="1" applyProtection="1">
      <alignment horizontal="left" vertical="center"/>
    </xf>
    <xf numFmtId="177" fontId="16" fillId="0" borderId="4" xfId="0" applyNumberFormat="1" applyFont="1" applyFill="1" applyBorder="1" applyAlignment="1">
      <alignment horizontal="center" vertical="center" wrapText="1"/>
    </xf>
    <xf numFmtId="0" fontId="16" fillId="0" borderId="4" xfId="64" applyFont="1" applyBorder="1" applyAlignment="1">
      <alignment horizontal="center" vertical="center"/>
    </xf>
    <xf numFmtId="0" fontId="16" fillId="0" borderId="4" xfId="55" applyNumberFormat="1" applyFont="1" applyFill="1" applyBorder="1" applyAlignment="1" applyProtection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 wrapText="1"/>
    </xf>
    <xf numFmtId="179" fontId="15" fillId="0" borderId="4" xfId="61" applyNumberFormat="1" applyFont="1" applyFill="1" applyBorder="1" applyAlignment="1">
      <alignment horizontal="center" vertical="center" wrapText="1"/>
    </xf>
    <xf numFmtId="0" fontId="15" fillId="0" borderId="4" xfId="68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4" xfId="56" applyNumberFormat="1" applyFont="1" applyFill="1" applyBorder="1" applyAlignment="1" applyProtection="1">
      <alignment horizontal="center" vertical="center"/>
    </xf>
    <xf numFmtId="0" fontId="16" fillId="0" borderId="4" xfId="56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77" fontId="16" fillId="0" borderId="4" xfId="66" applyNumberFormat="1" applyFont="1" applyFill="1" applyBorder="1" applyAlignment="1">
      <alignment horizontal="center" vertical="center" wrapText="1"/>
    </xf>
    <xf numFmtId="0" fontId="16" fillId="0" borderId="4" xfId="61" applyNumberFormat="1" applyFont="1" applyFill="1" applyBorder="1" applyAlignment="1">
      <alignment horizontal="center" vertical="center" wrapText="1"/>
    </xf>
    <xf numFmtId="0" fontId="16" fillId="0" borderId="4" xfId="68" applyNumberFormat="1" applyFont="1" applyFill="1" applyBorder="1" applyAlignment="1">
      <alignment horizontal="center" vertical="center" wrapText="1"/>
    </xf>
    <xf numFmtId="0" fontId="16" fillId="0" borderId="4" xfId="61" applyNumberFormat="1" applyFont="1" applyFill="1" applyBorder="1" applyAlignment="1">
      <alignment horizontal="center" vertical="center"/>
    </xf>
    <xf numFmtId="0" fontId="16" fillId="0" borderId="4" xfId="60" applyFont="1" applyBorder="1" applyAlignment="1">
      <alignment horizontal="left" vertical="center" wrapText="1"/>
    </xf>
    <xf numFmtId="0" fontId="16" fillId="0" borderId="4" xfId="69" applyNumberFormat="1" applyFont="1" applyFill="1" applyBorder="1" applyAlignment="1">
      <alignment horizontal="center" vertical="center" wrapText="1"/>
    </xf>
    <xf numFmtId="0" fontId="16" fillId="0" borderId="4" xfId="62" applyFont="1" applyBorder="1" applyAlignment="1">
      <alignment horizontal="left" vertical="center" wrapText="1"/>
    </xf>
    <xf numFmtId="31" fontId="16" fillId="0" borderId="4" xfId="0" applyNumberFormat="1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" xfId="68" applyFont="1" applyFill="1" applyBorder="1" applyAlignment="1">
      <alignment horizontal="center" vertical="center" wrapText="1"/>
    </xf>
    <xf numFmtId="0" fontId="16" fillId="0" borderId="4" xfId="63" applyFont="1" applyFill="1" applyBorder="1" applyAlignment="1">
      <alignment horizontal="center" vertical="center" wrapText="1"/>
    </xf>
    <xf numFmtId="177" fontId="16" fillId="0" borderId="4" xfId="65" applyNumberFormat="1" applyFont="1" applyFill="1" applyBorder="1" applyAlignment="1">
      <alignment horizontal="center" vertical="center" wrapText="1"/>
    </xf>
    <xf numFmtId="0" fontId="16" fillId="0" borderId="4" xfId="65" applyNumberFormat="1" applyFont="1" applyFill="1" applyBorder="1" applyAlignment="1">
      <alignment horizontal="center" vertical="center"/>
    </xf>
    <xf numFmtId="0" fontId="16" fillId="4" borderId="4" xfId="69" applyNumberFormat="1" applyFont="1" applyFill="1" applyBorder="1" applyAlignment="1">
      <alignment horizontal="center" vertical="center" wrapText="1"/>
    </xf>
    <xf numFmtId="0" fontId="16" fillId="0" borderId="4" xfId="65" applyFont="1" applyBorder="1" applyAlignment="1">
      <alignment horizontal="left" vertical="center"/>
    </xf>
    <xf numFmtId="0" fontId="16" fillId="0" borderId="4" xfId="57" applyNumberFormat="1" applyFont="1" applyFill="1" applyBorder="1" applyAlignment="1" applyProtection="1">
      <alignment horizontal="left" vertical="center"/>
    </xf>
    <xf numFmtId="0" fontId="16" fillId="0" borderId="4" xfId="57" applyNumberFormat="1" applyFont="1" applyFill="1" applyBorder="1" applyAlignment="1" applyProtection="1">
      <alignment horizontal="center" vertical="center"/>
    </xf>
    <xf numFmtId="0" fontId="16" fillId="0" borderId="4" xfId="58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59" applyNumberFormat="1" applyFont="1" applyFill="1" applyBorder="1" applyAlignment="1" applyProtection="1">
      <alignment horizontal="left" vertical="center"/>
    </xf>
    <xf numFmtId="0" fontId="16" fillId="0" borderId="4" xfId="59" applyNumberFormat="1" applyFont="1" applyFill="1" applyBorder="1" applyAlignment="1" applyProtection="1">
      <alignment horizontal="center" vertical="center"/>
    </xf>
    <xf numFmtId="0" fontId="16" fillId="0" borderId="4" xfId="59" applyNumberFormat="1" applyFont="1" applyFill="1" applyBorder="1" applyAlignment="1" applyProtection="1">
      <alignment horizontal="left" vertical="center" wrapText="1"/>
    </xf>
    <xf numFmtId="179" fontId="16" fillId="0" borderId="8" xfId="0" applyNumberFormat="1" applyFont="1" applyFill="1" applyBorder="1" applyAlignment="1">
      <alignment horizontal="center" vertical="center" wrapTex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4" xfId="57" applyNumberFormat="1" applyFont="1" applyFill="1" applyBorder="1" applyAlignment="1" applyProtection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181" fontId="16" fillId="0" borderId="4" xfId="0" applyNumberFormat="1" applyFont="1" applyFill="1" applyBorder="1" applyAlignment="1">
      <alignment horizontal="center" vertical="center"/>
    </xf>
    <xf numFmtId="57" fontId="16" fillId="0" borderId="8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57" fontId="16" fillId="0" borderId="8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6" fillId="4" borderId="5" xfId="52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4" xfId="52" applyFont="1" applyFill="1" applyBorder="1" applyAlignment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4" xfId="52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4" borderId="9" xfId="5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" xfId="16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16" applyFont="1" applyBorder="1" applyAlignment="1">
      <alignment horizontal="center" vertical="center" wrapText="1"/>
    </xf>
    <xf numFmtId="177" fontId="16" fillId="0" borderId="10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center" vertical="center" wrapText="1"/>
    </xf>
    <xf numFmtId="57" fontId="16" fillId="0" borderId="15" xfId="0" applyNumberFormat="1" applyFont="1" applyFill="1" applyBorder="1" applyAlignment="1" applyProtection="1">
      <alignment horizontal="center" vertical="center" wrapText="1"/>
    </xf>
    <xf numFmtId="57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20" applyFont="1" applyBorder="1" applyAlignment="1">
      <alignment horizontal="center" vertical="center" wrapText="1"/>
    </xf>
    <xf numFmtId="0" fontId="15" fillId="0" borderId="4" xfId="20" applyFont="1" applyBorder="1" applyAlignment="1">
      <alignment horizontal="center" vertical="center" wrapText="1"/>
    </xf>
    <xf numFmtId="176" fontId="15" fillId="0" borderId="4" xfId="20" applyNumberFormat="1" applyFont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179" fontId="14" fillId="2" borderId="7" xfId="0" applyNumberFormat="1" applyFont="1" applyFill="1" applyBorder="1" applyAlignment="1">
      <alignment horizontal="center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0" fontId="16" fillId="0" borderId="4" xfId="20" applyNumberFormat="1" applyFont="1" applyBorder="1" applyAlignment="1">
      <alignment horizontal="center" vertical="center" wrapText="1"/>
    </xf>
    <xf numFmtId="184" fontId="15" fillId="0" borderId="4" xfId="20" applyNumberFormat="1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4" xfId="13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81" fontId="16" fillId="0" borderId="8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179" fontId="15" fillId="0" borderId="16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  <protection hidden="1"/>
    </xf>
    <xf numFmtId="179" fontId="16" fillId="0" borderId="5" xfId="0" applyNumberFormat="1" applyFont="1" applyFill="1" applyBorder="1" applyAlignment="1" applyProtection="1">
      <alignment horizontal="center" vertical="center" wrapText="1"/>
      <protection hidden="1"/>
    </xf>
    <xf numFmtId="179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179" fontId="16" fillId="0" borderId="5" xfId="1" applyNumberFormat="1" applyFont="1" applyFill="1" applyBorder="1" applyAlignment="1" applyProtection="1">
      <alignment horizontal="center" vertical="center" wrapText="1"/>
      <protection hidden="1"/>
    </xf>
    <xf numFmtId="179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17" xfId="16" applyNumberFormat="1" applyFont="1" applyFill="1" applyBorder="1" applyAlignment="1" applyProtection="1">
      <alignment horizontal="center" vertical="center" wrapText="1"/>
      <protection hidden="1"/>
    </xf>
    <xf numFmtId="179" fontId="16" fillId="0" borderId="4" xfId="5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16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16" applyFont="1" applyFill="1" applyBorder="1" applyAlignment="1" applyProtection="1">
      <alignment horizontal="center" vertical="center" wrapText="1"/>
      <protection hidden="1"/>
    </xf>
    <xf numFmtId="0" fontId="16" fillId="0" borderId="5" xfId="18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20" applyFont="1" applyFill="1" applyBorder="1" applyAlignment="1">
      <alignment horizontal="center" vertical="center" wrapText="1"/>
    </xf>
    <xf numFmtId="177" fontId="15" fillId="0" borderId="16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79" fontId="16" fillId="0" borderId="5" xfId="52" applyNumberFormat="1" applyFont="1" applyFill="1" applyBorder="1" applyAlignment="1" applyProtection="1">
      <alignment horizontal="center" vertical="center" wrapText="1"/>
      <protection hidden="1"/>
    </xf>
    <xf numFmtId="179" fontId="16" fillId="0" borderId="7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4" xfId="52" applyNumberFormat="1" applyFont="1" applyFill="1" applyBorder="1" applyAlignment="1">
      <alignment horizontal="center" vertical="center" wrapText="1"/>
    </xf>
    <xf numFmtId="0" fontId="16" fillId="0" borderId="4" xfId="18" applyFont="1" applyFill="1" applyBorder="1" applyAlignment="1">
      <alignment horizontal="center" vertical="center" wrapText="1"/>
    </xf>
    <xf numFmtId="57" fontId="16" fillId="0" borderId="7" xfId="0" applyNumberFormat="1" applyFont="1" applyFill="1" applyBorder="1" applyAlignment="1">
      <alignment horizontal="center" vertical="center" wrapText="1"/>
    </xf>
    <xf numFmtId="31" fontId="16" fillId="0" borderId="5" xfId="0" applyNumberFormat="1" applyFont="1" applyFill="1" applyBorder="1" applyAlignment="1">
      <alignment horizontal="center" vertical="center"/>
    </xf>
    <xf numFmtId="57" fontId="16" fillId="0" borderId="4" xfId="0" applyNumberFormat="1" applyFont="1" applyFill="1" applyBorder="1" applyAlignment="1">
      <alignment horizontal="center" vertical="center"/>
    </xf>
    <xf numFmtId="57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47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17" xfId="47" applyFont="1" applyFill="1" applyBorder="1" applyAlignment="1">
      <alignment horizontal="center" vertical="center" wrapText="1"/>
    </xf>
    <xf numFmtId="0" fontId="16" fillId="0" borderId="11" xfId="47" applyFont="1" applyFill="1" applyBorder="1" applyAlignment="1">
      <alignment horizontal="center" vertical="center" wrapText="1"/>
    </xf>
    <xf numFmtId="0" fontId="16" fillId="0" borderId="9" xfId="47" applyFont="1" applyFill="1" applyBorder="1" applyAlignment="1">
      <alignment horizontal="center" vertical="center" wrapText="1"/>
    </xf>
    <xf numFmtId="179" fontId="16" fillId="0" borderId="9" xfId="52" applyNumberFormat="1" applyFont="1" applyFill="1" applyBorder="1" applyAlignment="1" applyProtection="1">
      <alignment horizontal="center" vertical="center" wrapText="1"/>
      <protection hidden="1"/>
    </xf>
    <xf numFmtId="0" fontId="16" fillId="0" borderId="19" xfId="47" applyFont="1" applyFill="1" applyBorder="1" applyAlignment="1">
      <alignment horizontal="center" vertical="center" wrapText="1"/>
    </xf>
    <xf numFmtId="0" fontId="15" fillId="0" borderId="4" xfId="0" applyFont="1" applyFill="1" applyBorder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77" fontId="21" fillId="0" borderId="4" xfId="0" applyNumberFormat="1" applyFont="1" applyFill="1" applyBorder="1" applyAlignment="1">
      <alignment horizontal="center" vertical="center" wrapText="1"/>
    </xf>
    <xf numFmtId="177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77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1" fontId="16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181" fontId="16" fillId="0" borderId="4" xfId="72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179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4" xfId="1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>
      <alignment horizontal="center" vertical="center" wrapText="1"/>
    </xf>
    <xf numFmtId="179" fontId="14" fillId="2" borderId="5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79" fontId="15" fillId="4" borderId="4" xfId="0" applyNumberFormat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179" fontId="16" fillId="4" borderId="4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79" fontId="16" fillId="4" borderId="4" xfId="0" applyNumberFormat="1" applyFont="1" applyFill="1" applyBorder="1" applyAlignment="1">
      <alignment horizontal="center" vertical="center"/>
    </xf>
    <xf numFmtId="179" fontId="16" fillId="4" borderId="9" xfId="0" applyNumberFormat="1" applyFont="1" applyFill="1" applyBorder="1" applyAlignment="1">
      <alignment horizontal="center" vertical="center" wrapText="1"/>
    </xf>
    <xf numFmtId="179" fontId="16" fillId="4" borderId="9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179" fontId="15" fillId="4" borderId="8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179" fontId="23" fillId="0" borderId="0" xfId="0" applyNumberFormat="1" applyFont="1" applyAlignment="1">
      <alignment vertical="center"/>
    </xf>
    <xf numFmtId="0" fontId="23" fillId="0" borderId="0" xfId="0" applyFont="1">
      <alignment vertical="center"/>
    </xf>
    <xf numFmtId="181" fontId="16" fillId="4" borderId="4" xfId="0" applyNumberFormat="1" applyFont="1" applyFill="1" applyBorder="1" applyAlignment="1">
      <alignment horizontal="center" vertical="center" wrapText="1"/>
    </xf>
    <xf numFmtId="57" fontId="15" fillId="4" borderId="4" xfId="0" applyNumberFormat="1" applyFont="1" applyFill="1" applyBorder="1" applyAlignment="1">
      <alignment horizontal="center" vertical="center" wrapText="1"/>
    </xf>
    <xf numFmtId="184" fontId="15" fillId="4" borderId="4" xfId="0" applyNumberFormat="1" applyFont="1" applyFill="1" applyBorder="1" applyAlignment="1">
      <alignment horizontal="center" vertical="center" wrapText="1"/>
    </xf>
    <xf numFmtId="57" fontId="16" fillId="4" borderId="4" xfId="0" applyNumberFormat="1" applyFont="1" applyFill="1" applyBorder="1" applyAlignment="1">
      <alignment horizontal="center" vertical="center" wrapText="1"/>
    </xf>
    <xf numFmtId="57" fontId="16" fillId="4" borderId="9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7" fillId="0" borderId="0" xfId="52" applyFont="1" applyFill="1" applyAlignment="1">
      <alignment horizontal="center" vertical="center" wrapText="1"/>
    </xf>
    <xf numFmtId="0" fontId="27" fillId="0" borderId="22" xfId="52" applyFont="1" applyFill="1" applyBorder="1" applyAlignment="1">
      <alignment horizontal="center" vertical="center" wrapText="1"/>
    </xf>
    <xf numFmtId="0" fontId="28" fillId="0" borderId="4" xfId="52" applyFont="1" applyFill="1" applyBorder="1" applyAlignment="1">
      <alignment horizontal="center" vertical="center" wrapText="1"/>
    </xf>
    <xf numFmtId="179" fontId="29" fillId="0" borderId="22" xfId="52" applyNumberFormat="1" applyFont="1" applyFill="1" applyBorder="1" applyAlignment="1">
      <alignment horizontal="center" vertical="center" wrapText="1"/>
    </xf>
    <xf numFmtId="0" fontId="30" fillId="4" borderId="22" xfId="52" applyFont="1" applyFill="1" applyBorder="1" applyAlignment="1">
      <alignment horizontal="center" vertical="center" wrapText="1"/>
    </xf>
    <xf numFmtId="0" fontId="28" fillId="4" borderId="4" xfId="5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4" xfId="16" applyFont="1" applyFill="1" applyBorder="1" applyAlignment="1" applyProtection="1">
      <alignment horizontal="center" vertical="center" wrapText="1"/>
      <protection hidden="1"/>
    </xf>
    <xf numFmtId="179" fontId="40" fillId="0" borderId="4" xfId="0" applyNumberFormat="1" applyFont="1" applyBorder="1" applyAlignment="1">
      <alignment horizontal="center" vertical="center" wrapText="1"/>
    </xf>
    <xf numFmtId="0" fontId="40" fillId="0" borderId="4" xfId="34" applyFont="1" applyFill="1" applyBorder="1" applyAlignment="1">
      <alignment horizontal="center" vertical="center" wrapText="1"/>
    </xf>
    <xf numFmtId="57" fontId="40" fillId="0" borderId="4" xfId="0" applyNumberFormat="1" applyFont="1" applyBorder="1" applyAlignment="1">
      <alignment horizontal="center" vertical="center" wrapText="1"/>
    </xf>
    <xf numFmtId="0" fontId="41" fillId="0" borderId="0" xfId="0" applyFont="1" applyFill="1">
      <alignment vertical="center"/>
    </xf>
    <xf numFmtId="0" fontId="41" fillId="0" borderId="0" xfId="0" applyFont="1">
      <alignment vertical="center"/>
    </xf>
    <xf numFmtId="0" fontId="3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179" fontId="43" fillId="0" borderId="4" xfId="0" applyNumberFormat="1" applyFont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18" fillId="4" borderId="4" xfId="52" applyFont="1" applyFill="1" applyBorder="1" applyAlignment="1">
      <alignment horizontal="center" vertical="center" wrapText="1"/>
    </xf>
    <xf numFmtId="179" fontId="18" fillId="4" borderId="4" xfId="52" applyNumberFormat="1" applyFont="1" applyFill="1" applyBorder="1" applyAlignment="1">
      <alignment horizontal="center" vertical="center" wrapText="1"/>
    </xf>
    <xf numFmtId="0" fontId="27" fillId="0" borderId="4" xfId="52" applyFont="1" applyFill="1" applyBorder="1" applyAlignment="1">
      <alignment horizontal="center" vertical="center" wrapText="1"/>
    </xf>
    <xf numFmtId="0" fontId="27" fillId="4" borderId="4" xfId="52" applyFont="1" applyFill="1" applyBorder="1" applyAlignment="1">
      <alignment horizontal="center" vertical="center" wrapText="1"/>
    </xf>
    <xf numFmtId="0" fontId="27" fillId="4" borderId="4" xfId="41" applyFont="1" applyFill="1" applyBorder="1" applyAlignment="1">
      <alignment horizontal="center" vertical="center" wrapText="1"/>
    </xf>
    <xf numFmtId="0" fontId="27" fillId="4" borderId="4" xfId="42" applyFont="1" applyFill="1" applyBorder="1" applyAlignment="1">
      <alignment horizontal="center" vertical="center" wrapText="1"/>
    </xf>
    <xf numFmtId="0" fontId="27" fillId="4" borderId="4" xfId="43" applyFont="1" applyFill="1" applyBorder="1" applyAlignment="1">
      <alignment horizontal="center" vertical="center" wrapText="1"/>
    </xf>
    <xf numFmtId="0" fontId="27" fillId="4" borderId="4" xfId="44" applyFont="1" applyFill="1" applyBorder="1" applyAlignment="1">
      <alignment horizontal="center" vertical="center" wrapText="1"/>
    </xf>
    <xf numFmtId="0" fontId="27" fillId="4" borderId="4" xfId="52" applyNumberFormat="1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8" fillId="0" borderId="4" xfId="52" applyFont="1" applyFill="1" applyBorder="1" applyAlignment="1">
      <alignment horizontal="center" vertical="center" wrapText="1"/>
    </xf>
    <xf numFmtId="0" fontId="18" fillId="4" borderId="11" xfId="52" applyFont="1" applyFill="1" applyBorder="1" applyAlignment="1">
      <alignment horizontal="center" vertical="center" wrapText="1"/>
    </xf>
    <xf numFmtId="0" fontId="18" fillId="4" borderId="28" xfId="52" applyFont="1" applyFill="1" applyBorder="1" applyAlignment="1">
      <alignment horizontal="center" vertical="center" wrapText="1"/>
    </xf>
    <xf numFmtId="0" fontId="18" fillId="4" borderId="6" xfId="52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0" xfId="52" applyFont="1" applyFill="1" applyAlignment="1">
      <alignment horizontal="center" vertical="center" wrapText="1"/>
    </xf>
    <xf numFmtId="0" fontId="27" fillId="0" borderId="22" xfId="5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4" borderId="9" xfId="52" applyFont="1" applyFill="1" applyBorder="1" applyAlignment="1">
      <alignment horizontal="center" vertical="center" wrapText="1"/>
    </xf>
    <xf numFmtId="0" fontId="16" fillId="4" borderId="20" xfId="52" applyFont="1" applyFill="1" applyBorder="1" applyAlignment="1">
      <alignment horizontal="center" vertical="center" wrapText="1"/>
    </xf>
    <xf numFmtId="0" fontId="16" fillId="4" borderId="5" xfId="5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22" fillId="0" borderId="3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4" borderId="36" xfId="52" applyFont="1" applyFill="1" applyBorder="1" applyAlignment="1">
      <alignment horizontal="center" vertical="center" wrapText="1"/>
    </xf>
    <xf numFmtId="0" fontId="15" fillId="4" borderId="22" xfId="52" applyFont="1" applyFill="1" applyBorder="1" applyAlignment="1">
      <alignment horizontal="center" vertical="center" wrapText="1"/>
    </xf>
    <xf numFmtId="0" fontId="15" fillId="4" borderId="12" xfId="52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4" borderId="19" xfId="52" applyFont="1" applyFill="1" applyBorder="1" applyAlignment="1">
      <alignment horizontal="center" vertical="center" wrapText="1"/>
    </xf>
    <xf numFmtId="0" fontId="15" fillId="4" borderId="31" xfId="52" applyFont="1" applyFill="1" applyBorder="1" applyAlignment="1">
      <alignment horizontal="center" vertical="center" wrapText="1"/>
    </xf>
    <xf numFmtId="0" fontId="15" fillId="4" borderId="32" xfId="5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4" borderId="33" xfId="52" applyFont="1" applyFill="1" applyBorder="1" applyAlignment="1">
      <alignment horizontal="center" vertical="center" wrapText="1"/>
    </xf>
    <xf numFmtId="0" fontId="16" fillId="4" borderId="34" xfId="52" applyFont="1" applyFill="1" applyBorder="1" applyAlignment="1">
      <alignment horizontal="center" vertical="center" wrapText="1"/>
    </xf>
    <xf numFmtId="0" fontId="16" fillId="4" borderId="35" xfId="52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53" applyFont="1" applyFill="1" applyBorder="1" applyAlignment="1">
      <alignment horizontal="center" vertical="center" wrapText="1"/>
    </xf>
    <xf numFmtId="0" fontId="15" fillId="0" borderId="28" xfId="53" applyFont="1" applyFill="1" applyBorder="1" applyAlignment="1">
      <alignment horizontal="center" vertical="center" wrapText="1"/>
    </xf>
    <xf numFmtId="0" fontId="15" fillId="0" borderId="6" xfId="53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43" fillId="0" borderId="11" xfId="0" applyNumberFormat="1" applyFont="1" applyFill="1" applyBorder="1" applyAlignment="1">
      <alignment horizontal="center" vertical="center" wrapText="1"/>
    </xf>
    <xf numFmtId="49" fontId="43" fillId="0" borderId="28" xfId="0" applyNumberFormat="1" applyFont="1" applyFill="1" applyBorder="1" applyAlignment="1">
      <alignment horizontal="center" vertical="center" wrapText="1"/>
    </xf>
    <xf numFmtId="49" fontId="43" fillId="0" borderId="6" xfId="0" applyNumberFormat="1" applyFont="1" applyFill="1" applyBorder="1" applyAlignment="1">
      <alignment horizontal="center" vertical="center" wrapText="1"/>
    </xf>
    <xf numFmtId="0" fontId="15" fillId="0" borderId="11" xfId="16" applyFont="1" applyFill="1" applyBorder="1" applyAlignment="1" applyProtection="1">
      <alignment horizontal="center" vertical="center" wrapText="1"/>
      <protection hidden="1"/>
    </xf>
    <xf numFmtId="0" fontId="15" fillId="0" borderId="28" xfId="16" applyFont="1" applyFill="1" applyBorder="1" applyAlignment="1" applyProtection="1">
      <alignment horizontal="center" vertical="center" wrapText="1"/>
      <protection hidden="1"/>
    </xf>
    <xf numFmtId="0" fontId="15" fillId="0" borderId="6" xfId="16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17" xfId="71" applyFont="1" applyFill="1" applyBorder="1" applyAlignment="1">
      <alignment horizontal="center" vertical="center" wrapText="1"/>
    </xf>
    <xf numFmtId="0" fontId="15" fillId="0" borderId="22" xfId="71" applyFont="1" applyFill="1" applyBorder="1" applyAlignment="1">
      <alignment horizontal="center" vertical="center" wrapText="1"/>
    </xf>
    <xf numFmtId="0" fontId="15" fillId="0" borderId="12" xfId="71" applyFont="1" applyFill="1" applyBorder="1" applyAlignment="1">
      <alignment horizontal="center" vertical="center" wrapText="1"/>
    </xf>
    <xf numFmtId="0" fontId="14" fillId="2" borderId="4" xfId="71" applyFont="1" applyFill="1" applyBorder="1" applyAlignment="1">
      <alignment horizontal="center" vertical="center" wrapText="1"/>
    </xf>
    <xf numFmtId="0" fontId="18" fillId="0" borderId="17" xfId="71" applyFont="1" applyFill="1" applyBorder="1" applyAlignment="1">
      <alignment horizontal="center" vertical="center" wrapText="1"/>
    </xf>
    <xf numFmtId="0" fontId="18" fillId="0" borderId="22" xfId="71" applyFont="1" applyFill="1" applyBorder="1" applyAlignment="1">
      <alignment horizontal="center" vertical="center" wrapText="1"/>
    </xf>
    <xf numFmtId="0" fontId="18" fillId="0" borderId="12" xfId="7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79" fontId="10" fillId="0" borderId="24" xfId="0" applyNumberFormat="1" applyFont="1" applyBorder="1" applyAlignment="1">
      <alignment horizontal="center" vertical="center" wrapText="1"/>
    </xf>
    <xf numFmtId="179" fontId="10" fillId="0" borderId="25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0" fontId="11" fillId="3" borderId="26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horizontal="center" vertical="center" wrapText="1"/>
    </xf>
    <xf numFmtId="0" fontId="11" fillId="3" borderId="27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4" fillId="2" borderId="17" xfId="1" applyNumberFormat="1" applyFont="1" applyFill="1" applyBorder="1" applyAlignment="1">
      <alignment horizontal="center" vertical="center" wrapText="1"/>
    </xf>
    <xf numFmtId="0" fontId="14" fillId="2" borderId="22" xfId="1" applyNumberFormat="1" applyFont="1" applyFill="1" applyBorder="1" applyAlignment="1">
      <alignment horizontal="center" vertical="center" wrapText="1"/>
    </xf>
    <xf numFmtId="0" fontId="14" fillId="2" borderId="1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</cellXfs>
  <cellStyles count="74">
    <cellStyle name="_ET_STYLE_NoName_00_" xfId="1"/>
    <cellStyle name="Normal" xfId="2"/>
    <cellStyle name="百分比" xfId="3" builtinId="5"/>
    <cellStyle name="常规" xfId="0" builtinId="0"/>
    <cellStyle name="常规 10" xfId="4"/>
    <cellStyle name="常规 10 2" xfId="5"/>
    <cellStyle name="常规 10 2 2" xfId="6"/>
    <cellStyle name="常规 10 2 2 2" xfId="7"/>
    <cellStyle name="常规 11" xfId="8"/>
    <cellStyle name="常规 11 2" xfId="9"/>
    <cellStyle name="常规 11 2_长沙市汇总：2015年超计划完成的公租房项目备案表 2" xfId="10"/>
    <cellStyle name="常规 11 4" xfId="11"/>
    <cellStyle name="常规 12 2_长沙市汇总：2015年超计划完成的公租房项目备案表 2" xfId="12"/>
    <cellStyle name="常规 13" xfId="13"/>
    <cellStyle name="常规 14_长沙市汇总：2015年超计划完成的公租房项目备案表 2" xfId="14"/>
    <cellStyle name="常规 19_长沙市汇总：2015年超计划完成的公租房项目备案表 2" xfId="15"/>
    <cellStyle name="常规 2" xfId="16"/>
    <cellStyle name="常规 2 10" xfId="17"/>
    <cellStyle name="常规 2 2" xfId="18"/>
    <cellStyle name="常规 2 3" xfId="19"/>
    <cellStyle name="常规 2 4" xfId="20"/>
    <cellStyle name="常规 2_Sheet1" xfId="21"/>
    <cellStyle name="常规 20" xfId="22"/>
    <cellStyle name="常规 20 2" xfId="23"/>
    <cellStyle name="常规 21" xfId="24"/>
    <cellStyle name="常规 21_长沙市汇总：2015年超计划完成的公租房项目备案表 2" xfId="25"/>
    <cellStyle name="常规 22_长沙市汇总：2015年超计划完成的公租房项目备案表 2" xfId="26"/>
    <cellStyle name="常规 23 2_长沙市汇总：2015年超计划完成的公租房项目备案表 2" xfId="27"/>
    <cellStyle name="常规 24 2_长沙市汇总：2015年超计划完成的公租房项目备案表 2" xfId="28"/>
    <cellStyle name="常规 25 2_长沙市汇总：2015年超计划完成的公租房项目备案表 2" xfId="29"/>
    <cellStyle name="常规 26 2_长沙市汇总：2015年超计划完成的公租房项目备案表 2" xfId="30"/>
    <cellStyle name="常规 27 2_长沙市汇总：2015年超计划完成的公租房项目备案表 2" xfId="31"/>
    <cellStyle name="常规 28_长沙市汇总：2015年超计划完成的公租房项目备案表 2" xfId="32"/>
    <cellStyle name="常规 29_长沙市汇总：2015年超计划完成的公租房项目备案表 2" xfId="33"/>
    <cellStyle name="常规 3" xfId="34"/>
    <cellStyle name="常规 31_长沙市汇总：2015年超计划完成的公租房项目备案表 2" xfId="35"/>
    <cellStyle name="常规 39" xfId="36"/>
    <cellStyle name="常规 4" xfId="37"/>
    <cellStyle name="常规 4 2 2" xfId="38"/>
    <cellStyle name="常规 4 3" xfId="39"/>
    <cellStyle name="常规 4 6" xfId="40"/>
    <cellStyle name="常规 40" xfId="41"/>
    <cellStyle name="常规 41" xfId="42"/>
    <cellStyle name="常规 43" xfId="43"/>
    <cellStyle name="常规 44" xfId="44"/>
    <cellStyle name="常规 46" xfId="45"/>
    <cellStyle name="常规 5 9" xfId="46"/>
    <cellStyle name="常规 6" xfId="47"/>
    <cellStyle name="常规 6 7" xfId="48"/>
    <cellStyle name="常规 7 6" xfId="49"/>
    <cellStyle name="常规 8 4" xfId="50"/>
    <cellStyle name="常规_2016年计划项目申报表（报市政府定稿）" xfId="51"/>
    <cellStyle name="常规_Sheet1" xfId="52"/>
    <cellStyle name="常规_Sheet8" xfId="53"/>
    <cellStyle name="常规_表3" xfId="54"/>
    <cellStyle name="常规_表三_4" xfId="55"/>
    <cellStyle name="常规_表三_4_公共租赁住房" xfId="56"/>
    <cellStyle name="常规_表三_4_公共租赁住房_1" xfId="57"/>
    <cellStyle name="常规_表三_4_公共租赁住房_2" xfId="58"/>
    <cellStyle name="常规_表三_4_公共租赁住房_3" xfId="59"/>
    <cellStyle name="常规_公共租赁住房" xfId="60"/>
    <cellStyle name="常规_公共租赁住房_1" xfId="61"/>
    <cellStyle name="常规_公共租赁住房_10" xfId="62"/>
    <cellStyle name="常规_公共租赁住房_14" xfId="63"/>
    <cellStyle name="常规_公共租赁住房_20" xfId="64"/>
    <cellStyle name="常规_公共租赁住房_21" xfId="65"/>
    <cellStyle name="常规_公共租赁住房_22" xfId="66"/>
    <cellStyle name="常规_公共租赁住房_23" xfId="67"/>
    <cellStyle name="常规_公共租赁住房_7" xfId="68"/>
    <cellStyle name="常规_公共租赁住房_9" xfId="69"/>
    <cellStyle name="常规_拟纳入新宁县“十三五”规划项目表" xfId="70"/>
    <cellStyle name="常规_株洲市2015年提前开工公共租赁住房项目信息备案表(4.7)" xfId="71"/>
    <cellStyle name="样式 1" xfId="72"/>
    <cellStyle name="样式 1 3" xfId="73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workbookViewId="0">
      <pane ySplit="6" topLeftCell="A7" activePane="bottomLeft" state="frozen"/>
      <selection pane="bottomLeft" activeCell="T8" sqref="T8"/>
    </sheetView>
  </sheetViews>
  <sheetFormatPr defaultRowHeight="14.25"/>
  <cols>
    <col min="1" max="1" width="3.875" style="372" customWidth="1"/>
    <col min="2" max="2" width="17.5" style="372" customWidth="1"/>
    <col min="3" max="3" width="12.75" style="372" customWidth="1"/>
    <col min="4" max="4" width="10.125" style="372" customWidth="1"/>
    <col min="5" max="5" width="4.625" style="372" customWidth="1"/>
    <col min="6" max="6" width="7.25" style="372" customWidth="1"/>
    <col min="7" max="7" width="5.375" style="372" customWidth="1"/>
    <col min="8" max="8" width="6.75" style="372" customWidth="1"/>
    <col min="9" max="9" width="5.875" style="372" customWidth="1"/>
    <col min="10" max="10" width="6" style="373" customWidth="1"/>
    <col min="11" max="11" width="6" style="372" customWidth="1"/>
    <col min="12" max="12" width="6.125" style="372" customWidth="1"/>
    <col min="13" max="13" width="5.875" style="374" customWidth="1"/>
    <col min="14" max="14" width="6.875" style="372" customWidth="1"/>
    <col min="15" max="15" width="9" style="372"/>
    <col min="16" max="17" width="5.375" style="372" customWidth="1"/>
    <col min="18" max="18" width="6.125" style="372" customWidth="1"/>
    <col min="19" max="16384" width="9" style="372"/>
  </cols>
  <sheetData>
    <row r="1" spans="1:19" ht="25.5">
      <c r="A1" s="413" t="s">
        <v>745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381"/>
    </row>
    <row r="2" spans="1:19">
      <c r="A2" s="375"/>
      <c r="B2" s="376"/>
      <c r="C2" s="376"/>
      <c r="D2" s="376"/>
      <c r="E2" s="376"/>
      <c r="F2" s="376"/>
      <c r="G2" s="376"/>
      <c r="H2" s="376"/>
      <c r="I2" s="376"/>
      <c r="J2" s="378"/>
      <c r="K2" s="376"/>
      <c r="L2" s="376"/>
      <c r="M2" s="379"/>
      <c r="N2" s="376"/>
      <c r="O2" s="414" t="s">
        <v>1991</v>
      </c>
      <c r="P2" s="414"/>
      <c r="Q2" s="414"/>
      <c r="R2" s="414"/>
      <c r="S2" s="381"/>
    </row>
    <row r="3" spans="1:19" ht="14.25" customHeight="1">
      <c r="A3" s="408" t="s">
        <v>1992</v>
      </c>
      <c r="B3" s="408" t="s">
        <v>1993</v>
      </c>
      <c r="C3" s="408" t="s">
        <v>1994</v>
      </c>
      <c r="D3" s="408" t="s">
        <v>1995</v>
      </c>
      <c r="E3" s="408" t="s">
        <v>1996</v>
      </c>
      <c r="F3" s="408" t="s">
        <v>1997</v>
      </c>
      <c r="G3" s="408"/>
      <c r="H3" s="408"/>
      <c r="I3" s="408"/>
      <c r="J3" s="408"/>
      <c r="K3" s="408"/>
      <c r="L3" s="408"/>
      <c r="M3" s="408"/>
      <c r="N3" s="408"/>
      <c r="O3" s="408" t="s">
        <v>1998</v>
      </c>
      <c r="P3" s="408"/>
      <c r="Q3" s="408"/>
      <c r="R3" s="408"/>
      <c r="S3" s="381"/>
    </row>
    <row r="4" spans="1:19">
      <c r="A4" s="408"/>
      <c r="B4" s="408"/>
      <c r="C4" s="408"/>
      <c r="D4" s="408"/>
      <c r="E4" s="412"/>
      <c r="F4" s="408" t="s">
        <v>1999</v>
      </c>
      <c r="G4" s="408" t="s">
        <v>2000</v>
      </c>
      <c r="H4" s="408" t="s">
        <v>2001</v>
      </c>
      <c r="I4" s="408" t="s">
        <v>2002</v>
      </c>
      <c r="J4" s="408"/>
      <c r="K4" s="408"/>
      <c r="L4" s="408"/>
      <c r="M4" s="408"/>
      <c r="N4" s="408"/>
      <c r="O4" s="408" t="s">
        <v>1993</v>
      </c>
      <c r="P4" s="408" t="s">
        <v>2003</v>
      </c>
      <c r="Q4" s="408" t="s">
        <v>2004</v>
      </c>
      <c r="R4" s="408" t="s">
        <v>2005</v>
      </c>
      <c r="S4" s="381"/>
    </row>
    <row r="5" spans="1:19">
      <c r="A5" s="408"/>
      <c r="B5" s="408"/>
      <c r="C5" s="408"/>
      <c r="D5" s="408"/>
      <c r="E5" s="412"/>
      <c r="F5" s="408"/>
      <c r="G5" s="408"/>
      <c r="H5" s="408"/>
      <c r="I5" s="408" t="s">
        <v>2006</v>
      </c>
      <c r="J5" s="408" t="s">
        <v>2007</v>
      </c>
      <c r="K5" s="408" t="s">
        <v>2008</v>
      </c>
      <c r="L5" s="408"/>
      <c r="M5" s="408"/>
      <c r="N5" s="408" t="s">
        <v>2001</v>
      </c>
      <c r="O5" s="408"/>
      <c r="P5" s="408"/>
      <c r="Q5" s="408"/>
      <c r="R5" s="408"/>
      <c r="S5" s="381"/>
    </row>
    <row r="6" spans="1:19" ht="22.5">
      <c r="A6" s="408"/>
      <c r="B6" s="408"/>
      <c r="C6" s="408"/>
      <c r="D6" s="408"/>
      <c r="E6" s="412"/>
      <c r="F6" s="408"/>
      <c r="G6" s="408"/>
      <c r="H6" s="408"/>
      <c r="I6" s="408"/>
      <c r="J6" s="408"/>
      <c r="K6" s="377" t="s">
        <v>2009</v>
      </c>
      <c r="L6" s="377" t="s">
        <v>2010</v>
      </c>
      <c r="M6" s="380" t="s">
        <v>2011</v>
      </c>
      <c r="N6" s="408"/>
      <c r="O6" s="408"/>
      <c r="P6" s="408"/>
      <c r="Q6" s="408"/>
      <c r="R6" s="408"/>
      <c r="S6" s="381"/>
    </row>
    <row r="7" spans="1:19" s="394" customFormat="1" ht="21.75" customHeight="1">
      <c r="A7" s="409" t="s">
        <v>2054</v>
      </c>
      <c r="B7" s="410"/>
      <c r="C7" s="410"/>
      <c r="D7" s="411"/>
      <c r="E7" s="398"/>
      <c r="F7" s="399">
        <v>261040</v>
      </c>
      <c r="G7" s="399">
        <v>6526</v>
      </c>
      <c r="H7" s="399">
        <v>293670</v>
      </c>
      <c r="I7" s="399">
        <v>6526</v>
      </c>
      <c r="J7" s="399">
        <v>1902</v>
      </c>
      <c r="K7" s="399">
        <v>4624</v>
      </c>
      <c r="L7" s="399">
        <v>2617</v>
      </c>
      <c r="M7" s="399">
        <v>2007</v>
      </c>
      <c r="N7" s="399">
        <v>293670</v>
      </c>
      <c r="O7" s="399"/>
      <c r="P7" s="399">
        <v>2617</v>
      </c>
      <c r="Q7" s="398"/>
      <c r="R7" s="398"/>
      <c r="S7" s="393"/>
    </row>
    <row r="8" spans="1:19" s="394" customFormat="1" ht="21.75" customHeight="1">
      <c r="A8" s="400">
        <v>1</v>
      </c>
      <c r="B8" s="401" t="s">
        <v>2055</v>
      </c>
      <c r="C8" s="401" t="s">
        <v>2056</v>
      </c>
      <c r="D8" s="401" t="s">
        <v>2057</v>
      </c>
      <c r="E8" s="401"/>
      <c r="F8" s="401">
        <v>16800</v>
      </c>
      <c r="G8" s="402">
        <v>420</v>
      </c>
      <c r="H8" s="401">
        <v>18900</v>
      </c>
      <c r="I8" s="402">
        <v>420</v>
      </c>
      <c r="J8" s="403">
        <v>0</v>
      </c>
      <c r="K8" s="401">
        <v>420</v>
      </c>
      <c r="L8" s="404">
        <v>420</v>
      </c>
      <c r="M8" s="403">
        <v>0</v>
      </c>
      <c r="N8" s="401">
        <v>18900</v>
      </c>
      <c r="O8" s="401" t="s">
        <v>2058</v>
      </c>
      <c r="P8" s="404">
        <v>420</v>
      </c>
      <c r="Q8" s="401" t="s">
        <v>2048</v>
      </c>
      <c r="R8" s="401" t="s">
        <v>2059</v>
      </c>
      <c r="S8" s="393"/>
    </row>
    <row r="9" spans="1:19" s="394" customFormat="1" ht="21.75" customHeight="1">
      <c r="A9" s="400">
        <v>2</v>
      </c>
      <c r="B9" s="401" t="s">
        <v>2060</v>
      </c>
      <c r="C9" s="401" t="s">
        <v>2061</v>
      </c>
      <c r="D9" s="401" t="s">
        <v>2062</v>
      </c>
      <c r="E9" s="401"/>
      <c r="F9" s="401">
        <v>11440</v>
      </c>
      <c r="G9" s="402">
        <v>286</v>
      </c>
      <c r="H9" s="401">
        <v>12870</v>
      </c>
      <c r="I9" s="402">
        <v>286</v>
      </c>
      <c r="J9" s="403">
        <v>29</v>
      </c>
      <c r="K9" s="401">
        <v>257</v>
      </c>
      <c r="L9" s="404">
        <v>257</v>
      </c>
      <c r="M9" s="403">
        <v>0</v>
      </c>
      <c r="N9" s="401">
        <v>12870</v>
      </c>
      <c r="O9" s="401" t="s">
        <v>2063</v>
      </c>
      <c r="P9" s="404">
        <v>257</v>
      </c>
      <c r="Q9" s="401" t="s">
        <v>2048</v>
      </c>
      <c r="R9" s="401" t="s">
        <v>2059</v>
      </c>
      <c r="S9" s="393"/>
    </row>
    <row r="10" spans="1:19" s="394" customFormat="1" ht="21.75" customHeight="1">
      <c r="A10" s="400">
        <v>3</v>
      </c>
      <c r="B10" s="401" t="s">
        <v>741</v>
      </c>
      <c r="C10" s="401" t="s">
        <v>2064</v>
      </c>
      <c r="D10" s="401" t="s">
        <v>2065</v>
      </c>
      <c r="E10" s="401"/>
      <c r="F10" s="401">
        <v>40000</v>
      </c>
      <c r="G10" s="402">
        <v>1000</v>
      </c>
      <c r="H10" s="401">
        <v>45000</v>
      </c>
      <c r="I10" s="402">
        <v>1000</v>
      </c>
      <c r="J10" s="403">
        <v>800</v>
      </c>
      <c r="K10" s="401">
        <v>200</v>
      </c>
      <c r="L10" s="403">
        <v>0</v>
      </c>
      <c r="M10" s="405">
        <v>200</v>
      </c>
      <c r="N10" s="401">
        <v>45000</v>
      </c>
      <c r="O10" s="401" t="s">
        <v>2012</v>
      </c>
      <c r="P10" s="405" t="s">
        <v>2012</v>
      </c>
      <c r="Q10" s="401"/>
      <c r="R10" s="401"/>
      <c r="S10" s="393"/>
    </row>
    <row r="11" spans="1:19" s="394" customFormat="1" ht="21.75" customHeight="1">
      <c r="A11" s="400">
        <v>4</v>
      </c>
      <c r="B11" s="401" t="s">
        <v>2066</v>
      </c>
      <c r="C11" s="401" t="s">
        <v>2067</v>
      </c>
      <c r="D11" s="401" t="s">
        <v>2068</v>
      </c>
      <c r="E11" s="401" t="s">
        <v>2017</v>
      </c>
      <c r="F11" s="401">
        <v>10240</v>
      </c>
      <c r="G11" s="402">
        <v>256</v>
      </c>
      <c r="H11" s="401">
        <v>11520</v>
      </c>
      <c r="I11" s="402">
        <v>256</v>
      </c>
      <c r="J11" s="403">
        <v>0</v>
      </c>
      <c r="K11" s="401">
        <v>256</v>
      </c>
      <c r="L11" s="403">
        <v>0</v>
      </c>
      <c r="M11" s="405">
        <v>256</v>
      </c>
      <c r="N11" s="401">
        <v>11520</v>
      </c>
      <c r="O11" s="401"/>
      <c r="P11" s="405"/>
      <c r="Q11" s="401"/>
      <c r="R11" s="401"/>
      <c r="S11" s="393"/>
    </row>
    <row r="12" spans="1:19" s="394" customFormat="1" ht="21.75" customHeight="1">
      <c r="A12" s="400">
        <v>5</v>
      </c>
      <c r="B12" s="401" t="s">
        <v>2069</v>
      </c>
      <c r="C12" s="401" t="s">
        <v>2070</v>
      </c>
      <c r="D12" s="401" t="s">
        <v>2071</v>
      </c>
      <c r="E12" s="401" t="s">
        <v>2017</v>
      </c>
      <c r="F12" s="401">
        <v>10200</v>
      </c>
      <c r="G12" s="402">
        <v>255</v>
      </c>
      <c r="H12" s="401">
        <v>11475</v>
      </c>
      <c r="I12" s="402">
        <v>255</v>
      </c>
      <c r="J12" s="403">
        <v>0</v>
      </c>
      <c r="K12" s="401">
        <v>255</v>
      </c>
      <c r="L12" s="403">
        <v>0</v>
      </c>
      <c r="M12" s="405">
        <v>255</v>
      </c>
      <c r="N12" s="401">
        <v>11475</v>
      </c>
      <c r="O12" s="401"/>
      <c r="P12" s="405"/>
      <c r="Q12" s="401"/>
      <c r="R12" s="401"/>
      <c r="S12" s="393"/>
    </row>
    <row r="13" spans="1:19" s="394" customFormat="1" ht="21.75" customHeight="1">
      <c r="A13" s="400">
        <v>6</v>
      </c>
      <c r="B13" s="401" t="s">
        <v>2072</v>
      </c>
      <c r="C13" s="401" t="s">
        <v>2073</v>
      </c>
      <c r="D13" s="401" t="s">
        <v>2074</v>
      </c>
      <c r="E13" s="401" t="s">
        <v>2017</v>
      </c>
      <c r="F13" s="401">
        <v>13800</v>
      </c>
      <c r="G13" s="402">
        <v>345</v>
      </c>
      <c r="H13" s="401">
        <v>15525</v>
      </c>
      <c r="I13" s="402">
        <v>345</v>
      </c>
      <c r="J13" s="403">
        <v>0</v>
      </c>
      <c r="K13" s="401">
        <v>345</v>
      </c>
      <c r="L13" s="403">
        <v>0</v>
      </c>
      <c r="M13" s="405">
        <v>345</v>
      </c>
      <c r="N13" s="401">
        <v>15525</v>
      </c>
      <c r="O13" s="401"/>
      <c r="P13" s="405"/>
      <c r="Q13" s="401"/>
      <c r="R13" s="401"/>
      <c r="S13" s="393"/>
    </row>
    <row r="14" spans="1:19" s="394" customFormat="1" ht="21.75" customHeight="1">
      <c r="A14" s="400">
        <v>7</v>
      </c>
      <c r="B14" s="401" t="s">
        <v>2075</v>
      </c>
      <c r="C14" s="401" t="s">
        <v>2076</v>
      </c>
      <c r="D14" s="401" t="s">
        <v>2077</v>
      </c>
      <c r="E14" s="401" t="s">
        <v>2017</v>
      </c>
      <c r="F14" s="401">
        <v>10400</v>
      </c>
      <c r="G14" s="402">
        <v>260</v>
      </c>
      <c r="H14" s="401">
        <v>11700</v>
      </c>
      <c r="I14" s="402">
        <v>260</v>
      </c>
      <c r="J14" s="403">
        <v>0</v>
      </c>
      <c r="K14" s="401">
        <v>260</v>
      </c>
      <c r="L14" s="404">
        <v>260</v>
      </c>
      <c r="M14" s="403">
        <v>0</v>
      </c>
      <c r="N14" s="401">
        <v>11700</v>
      </c>
      <c r="O14" s="401" t="s">
        <v>2078</v>
      </c>
      <c r="P14" s="404">
        <v>260</v>
      </c>
      <c r="Q14" s="401" t="s">
        <v>2048</v>
      </c>
      <c r="R14" s="401" t="s">
        <v>2059</v>
      </c>
      <c r="S14" s="393"/>
    </row>
    <row r="15" spans="1:19" s="394" customFormat="1" ht="21.75" customHeight="1">
      <c r="A15" s="400">
        <v>8</v>
      </c>
      <c r="B15" s="401" t="s">
        <v>740</v>
      </c>
      <c r="C15" s="401" t="s">
        <v>742</v>
      </c>
      <c r="D15" s="401" t="s">
        <v>2079</v>
      </c>
      <c r="E15" s="406"/>
      <c r="F15" s="401">
        <v>45400</v>
      </c>
      <c r="G15" s="402">
        <v>1135</v>
      </c>
      <c r="H15" s="401">
        <v>51075</v>
      </c>
      <c r="I15" s="402">
        <v>1135</v>
      </c>
      <c r="J15" s="403">
        <v>800</v>
      </c>
      <c r="K15" s="401">
        <v>335</v>
      </c>
      <c r="L15" s="403">
        <v>0</v>
      </c>
      <c r="M15" s="405">
        <v>335</v>
      </c>
      <c r="N15" s="401">
        <v>51075</v>
      </c>
      <c r="O15" s="401"/>
      <c r="P15" s="405"/>
      <c r="Q15" s="401"/>
      <c r="R15" s="401"/>
      <c r="S15" s="393"/>
    </row>
    <row r="16" spans="1:19" s="394" customFormat="1" ht="21.75" customHeight="1">
      <c r="A16" s="400">
        <v>9</v>
      </c>
      <c r="B16" s="401" t="s">
        <v>2080</v>
      </c>
      <c r="C16" s="401" t="s">
        <v>2056</v>
      </c>
      <c r="D16" s="401" t="s">
        <v>2081</v>
      </c>
      <c r="E16" s="407"/>
      <c r="F16" s="407">
        <v>32000</v>
      </c>
      <c r="G16" s="402">
        <v>800</v>
      </c>
      <c r="H16" s="407">
        <v>36000</v>
      </c>
      <c r="I16" s="402">
        <v>800</v>
      </c>
      <c r="J16" s="403">
        <v>184</v>
      </c>
      <c r="K16" s="407">
        <v>616</v>
      </c>
      <c r="L16" s="403">
        <v>0</v>
      </c>
      <c r="M16" s="405">
        <v>616</v>
      </c>
      <c r="N16" s="407">
        <v>36000</v>
      </c>
      <c r="O16" s="401"/>
      <c r="P16" s="405"/>
      <c r="Q16" s="401"/>
      <c r="R16" s="401"/>
      <c r="S16" s="393"/>
    </row>
    <row r="17" spans="1:19" s="394" customFormat="1" ht="21.75" customHeight="1">
      <c r="A17" s="400">
        <v>10</v>
      </c>
      <c r="B17" s="401" t="s">
        <v>2082</v>
      </c>
      <c r="C17" s="401" t="s">
        <v>2083</v>
      </c>
      <c r="D17" s="401" t="s">
        <v>2084</v>
      </c>
      <c r="E17" s="407"/>
      <c r="F17" s="407">
        <v>10480</v>
      </c>
      <c r="G17" s="402">
        <v>262</v>
      </c>
      <c r="H17" s="407">
        <v>11790</v>
      </c>
      <c r="I17" s="402">
        <v>262</v>
      </c>
      <c r="J17" s="403">
        <v>76</v>
      </c>
      <c r="K17" s="407">
        <v>186</v>
      </c>
      <c r="L17" s="404">
        <v>186</v>
      </c>
      <c r="M17" s="403">
        <v>0</v>
      </c>
      <c r="N17" s="407">
        <v>11790</v>
      </c>
      <c r="O17" s="401" t="s">
        <v>2085</v>
      </c>
      <c r="P17" s="404">
        <v>186</v>
      </c>
      <c r="Q17" s="401" t="s">
        <v>2048</v>
      </c>
      <c r="R17" s="401" t="s">
        <v>2059</v>
      </c>
      <c r="S17" s="393"/>
    </row>
    <row r="18" spans="1:19" s="394" customFormat="1" ht="21.75" customHeight="1">
      <c r="A18" s="400">
        <v>11</v>
      </c>
      <c r="B18" s="401" t="s">
        <v>2086</v>
      </c>
      <c r="C18" s="401" t="s">
        <v>2087</v>
      </c>
      <c r="D18" s="401" t="s">
        <v>2087</v>
      </c>
      <c r="E18" s="407"/>
      <c r="F18" s="407">
        <v>3360</v>
      </c>
      <c r="G18" s="402">
        <v>84</v>
      </c>
      <c r="H18" s="407">
        <v>3780</v>
      </c>
      <c r="I18" s="402">
        <v>84</v>
      </c>
      <c r="J18" s="403">
        <v>0</v>
      </c>
      <c r="K18" s="407">
        <v>84</v>
      </c>
      <c r="L18" s="404">
        <v>84</v>
      </c>
      <c r="M18" s="403">
        <v>0</v>
      </c>
      <c r="N18" s="407">
        <v>3780</v>
      </c>
      <c r="O18" s="401" t="s">
        <v>2088</v>
      </c>
      <c r="P18" s="404">
        <v>84</v>
      </c>
      <c r="Q18" s="401" t="s">
        <v>2048</v>
      </c>
      <c r="R18" s="401" t="s">
        <v>2059</v>
      </c>
      <c r="S18" s="393"/>
    </row>
    <row r="19" spans="1:19" s="394" customFormat="1" ht="21.75" customHeight="1">
      <c r="A19" s="400">
        <v>12</v>
      </c>
      <c r="B19" s="401" t="s">
        <v>737</v>
      </c>
      <c r="C19" s="401" t="s">
        <v>2089</v>
      </c>
      <c r="D19" s="401" t="s">
        <v>2090</v>
      </c>
      <c r="E19" s="407"/>
      <c r="F19" s="407">
        <v>40520</v>
      </c>
      <c r="G19" s="402">
        <v>1013</v>
      </c>
      <c r="H19" s="407">
        <v>45585</v>
      </c>
      <c r="I19" s="402">
        <v>1013</v>
      </c>
      <c r="J19" s="403">
        <v>13</v>
      </c>
      <c r="K19" s="407">
        <v>1000</v>
      </c>
      <c r="L19" s="404">
        <v>1000</v>
      </c>
      <c r="M19" s="403">
        <v>0</v>
      </c>
      <c r="N19" s="407">
        <v>45585</v>
      </c>
      <c r="O19" s="401" t="s">
        <v>2091</v>
      </c>
      <c r="P19" s="404">
        <v>1000</v>
      </c>
      <c r="Q19" s="401" t="s">
        <v>2048</v>
      </c>
      <c r="R19" s="401" t="s">
        <v>2059</v>
      </c>
      <c r="S19" s="393"/>
    </row>
    <row r="20" spans="1:19" s="394" customFormat="1" ht="21.75" customHeight="1">
      <c r="A20" s="400">
        <v>13</v>
      </c>
      <c r="B20" s="401" t="s">
        <v>738</v>
      </c>
      <c r="C20" s="401" t="s">
        <v>2083</v>
      </c>
      <c r="D20" s="401" t="s">
        <v>2093</v>
      </c>
      <c r="E20" s="407"/>
      <c r="F20" s="407">
        <v>6000</v>
      </c>
      <c r="G20" s="402">
        <v>150</v>
      </c>
      <c r="H20" s="407">
        <v>6750</v>
      </c>
      <c r="I20" s="402">
        <v>150</v>
      </c>
      <c r="J20" s="403">
        <v>0</v>
      </c>
      <c r="K20" s="407">
        <v>150</v>
      </c>
      <c r="L20" s="404">
        <v>150</v>
      </c>
      <c r="M20" s="403">
        <v>0</v>
      </c>
      <c r="N20" s="407">
        <v>6750</v>
      </c>
      <c r="O20" s="401" t="s">
        <v>2092</v>
      </c>
      <c r="P20" s="404">
        <v>150</v>
      </c>
      <c r="Q20" s="401" t="s">
        <v>2048</v>
      </c>
      <c r="R20" s="401" t="s">
        <v>2059</v>
      </c>
      <c r="S20" s="393"/>
    </row>
    <row r="21" spans="1:19" s="394" customFormat="1" ht="21.75" customHeight="1">
      <c r="A21" s="400">
        <v>14</v>
      </c>
      <c r="B21" s="401" t="s">
        <v>739</v>
      </c>
      <c r="C21" s="401" t="s">
        <v>2064</v>
      </c>
      <c r="D21" s="401" t="s">
        <v>2095</v>
      </c>
      <c r="E21" s="407"/>
      <c r="F21" s="407">
        <v>10400</v>
      </c>
      <c r="G21" s="402">
        <v>260</v>
      </c>
      <c r="H21" s="407">
        <v>11700</v>
      </c>
      <c r="I21" s="402">
        <v>260</v>
      </c>
      <c r="J21" s="403">
        <v>0</v>
      </c>
      <c r="K21" s="407">
        <v>260</v>
      </c>
      <c r="L21" s="404">
        <v>260</v>
      </c>
      <c r="M21" s="403">
        <v>0</v>
      </c>
      <c r="N21" s="407">
        <v>11700</v>
      </c>
      <c r="O21" s="401" t="s">
        <v>2094</v>
      </c>
      <c r="P21" s="404">
        <v>260</v>
      </c>
      <c r="Q21" s="401" t="s">
        <v>2048</v>
      </c>
      <c r="R21" s="401" t="s">
        <v>2059</v>
      </c>
      <c r="S21" s="393"/>
    </row>
    <row r="22" spans="1:19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3"/>
      <c r="N22" s="382"/>
      <c r="O22" s="382"/>
      <c r="P22" s="382"/>
      <c r="Q22" s="382"/>
      <c r="R22" s="382"/>
    </row>
    <row r="23" spans="1:19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3"/>
      <c r="N23" s="382"/>
      <c r="O23" s="382"/>
      <c r="P23" s="382"/>
      <c r="Q23" s="382"/>
      <c r="R23" s="382"/>
    </row>
    <row r="24" spans="1:19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3"/>
      <c r="N24" s="382"/>
      <c r="O24" s="382"/>
      <c r="P24" s="382"/>
      <c r="Q24" s="382"/>
      <c r="R24" s="382"/>
    </row>
    <row r="25" spans="1:19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3"/>
      <c r="N25" s="382"/>
      <c r="O25" s="382"/>
      <c r="P25" s="382"/>
      <c r="Q25" s="382"/>
      <c r="R25" s="382"/>
    </row>
    <row r="26" spans="1:19">
      <c r="A26" s="381"/>
      <c r="B26" s="381"/>
      <c r="C26" s="381"/>
      <c r="D26" s="381"/>
      <c r="E26" s="381"/>
      <c r="F26" s="381"/>
      <c r="G26" s="381"/>
      <c r="H26" s="381"/>
      <c r="I26" s="381"/>
      <c r="J26" s="384"/>
      <c r="K26" s="381"/>
      <c r="L26" s="381"/>
      <c r="M26" s="385"/>
      <c r="N26" s="381"/>
      <c r="O26" s="381"/>
      <c r="P26" s="381"/>
      <c r="Q26" s="381"/>
      <c r="R26" s="381"/>
    </row>
    <row r="27" spans="1:19">
      <c r="A27" s="381"/>
      <c r="B27" s="381"/>
      <c r="C27" s="381"/>
      <c r="D27" s="381"/>
      <c r="E27" s="381"/>
      <c r="F27" s="381"/>
      <c r="G27" s="381"/>
      <c r="H27" s="381"/>
      <c r="I27" s="381"/>
      <c r="J27" s="384"/>
      <c r="K27" s="381"/>
      <c r="L27" s="381"/>
      <c r="M27" s="385"/>
      <c r="N27" s="381"/>
      <c r="O27" s="381"/>
      <c r="P27" s="381"/>
      <c r="Q27" s="381"/>
      <c r="R27" s="381"/>
    </row>
    <row r="28" spans="1:19">
      <c r="A28" s="381"/>
      <c r="B28" s="381"/>
      <c r="C28" s="381"/>
      <c r="D28" s="381"/>
      <c r="E28" s="381"/>
      <c r="F28" s="381"/>
      <c r="G28" s="381"/>
      <c r="H28" s="381"/>
      <c r="I28" s="381"/>
      <c r="J28" s="384"/>
      <c r="K28" s="381"/>
      <c r="L28" s="381"/>
      <c r="M28" s="385"/>
      <c r="N28" s="381"/>
      <c r="O28" s="381"/>
      <c r="P28" s="381"/>
      <c r="Q28" s="381"/>
      <c r="R28" s="381"/>
    </row>
    <row r="29" spans="1:19">
      <c r="A29" s="381"/>
      <c r="B29" s="381"/>
      <c r="C29" s="381"/>
      <c r="D29" s="381"/>
      <c r="E29" s="381"/>
      <c r="F29" s="381"/>
      <c r="G29" s="381"/>
      <c r="H29" s="381"/>
      <c r="I29" s="381"/>
      <c r="J29" s="384"/>
      <c r="K29" s="381"/>
      <c r="L29" s="381"/>
      <c r="M29" s="385"/>
      <c r="N29" s="381"/>
      <c r="O29" s="381"/>
      <c r="P29" s="381"/>
      <c r="Q29" s="381"/>
      <c r="R29" s="381"/>
    </row>
    <row r="30" spans="1:19">
      <c r="A30" s="381"/>
      <c r="B30" s="381"/>
      <c r="C30" s="381"/>
      <c r="D30" s="381"/>
      <c r="E30" s="381"/>
      <c r="F30" s="381"/>
      <c r="G30" s="381"/>
      <c r="H30" s="381"/>
      <c r="I30" s="381"/>
      <c r="J30" s="384"/>
      <c r="K30" s="381"/>
      <c r="L30" s="381"/>
      <c r="M30" s="385"/>
      <c r="N30" s="381"/>
      <c r="O30" s="381"/>
      <c r="P30" s="381"/>
      <c r="Q30" s="381"/>
      <c r="R30" s="381"/>
    </row>
    <row r="31" spans="1:19">
      <c r="A31" s="381"/>
      <c r="B31" s="381"/>
      <c r="C31" s="381"/>
      <c r="D31" s="381"/>
      <c r="E31" s="381"/>
      <c r="F31" s="381"/>
      <c r="G31" s="381"/>
      <c r="H31" s="381"/>
      <c r="I31" s="381"/>
      <c r="J31" s="384"/>
      <c r="K31" s="381"/>
      <c r="L31" s="381"/>
      <c r="M31" s="385"/>
      <c r="N31" s="381"/>
      <c r="O31" s="381"/>
      <c r="P31" s="381"/>
      <c r="Q31" s="381"/>
      <c r="R31" s="381"/>
    </row>
    <row r="32" spans="1:19">
      <c r="A32" s="381"/>
      <c r="B32" s="381"/>
      <c r="C32" s="381"/>
      <c r="D32" s="381"/>
      <c r="E32" s="381"/>
      <c r="F32" s="381"/>
      <c r="G32" s="381"/>
      <c r="H32" s="381"/>
      <c r="I32" s="381"/>
      <c r="J32" s="384"/>
      <c r="K32" s="381"/>
      <c r="L32" s="381"/>
      <c r="M32" s="385"/>
      <c r="N32" s="381"/>
      <c r="O32" s="381"/>
      <c r="P32" s="381"/>
      <c r="Q32" s="381"/>
      <c r="R32" s="381"/>
    </row>
    <row r="33" spans="1:18">
      <c r="A33" s="381"/>
      <c r="B33" s="381"/>
      <c r="C33" s="381"/>
      <c r="D33" s="381"/>
      <c r="E33" s="381"/>
      <c r="F33" s="381"/>
      <c r="G33" s="381"/>
      <c r="H33" s="381"/>
      <c r="I33" s="381"/>
      <c r="J33" s="384"/>
      <c r="K33" s="381"/>
      <c r="L33" s="381"/>
      <c r="M33" s="385"/>
      <c r="N33" s="381"/>
      <c r="O33" s="381"/>
      <c r="P33" s="381"/>
      <c r="Q33" s="381"/>
      <c r="R33" s="381"/>
    </row>
    <row r="34" spans="1:18">
      <c r="A34" s="381"/>
      <c r="B34" s="381"/>
      <c r="C34" s="381"/>
      <c r="D34" s="381"/>
      <c r="E34" s="381"/>
      <c r="F34" s="381"/>
      <c r="G34" s="381"/>
      <c r="H34" s="381"/>
      <c r="I34" s="381"/>
      <c r="J34" s="384"/>
      <c r="K34" s="381"/>
      <c r="L34" s="381"/>
      <c r="M34" s="385"/>
      <c r="N34" s="381"/>
      <c r="O34" s="381"/>
      <c r="P34" s="381"/>
      <c r="Q34" s="381"/>
      <c r="R34" s="381"/>
    </row>
    <row r="35" spans="1:18">
      <c r="A35" s="381"/>
      <c r="B35" s="381"/>
      <c r="C35" s="381"/>
      <c r="D35" s="381"/>
      <c r="E35" s="381"/>
      <c r="F35" s="381"/>
      <c r="G35" s="381"/>
      <c r="H35" s="381"/>
      <c r="I35" s="381"/>
      <c r="J35" s="384"/>
      <c r="K35" s="381"/>
      <c r="L35" s="381"/>
      <c r="M35" s="385"/>
      <c r="N35" s="381"/>
      <c r="O35" s="381"/>
      <c r="P35" s="381"/>
      <c r="Q35" s="381"/>
      <c r="R35" s="381"/>
    </row>
    <row r="36" spans="1:18">
      <c r="A36" s="381"/>
      <c r="B36" s="381"/>
      <c r="C36" s="381"/>
      <c r="D36" s="381"/>
      <c r="E36" s="381"/>
      <c r="F36" s="381"/>
      <c r="G36" s="381"/>
      <c r="H36" s="381"/>
      <c r="I36" s="381"/>
      <c r="J36" s="384"/>
      <c r="K36" s="381"/>
      <c r="L36" s="381"/>
      <c r="M36" s="385"/>
      <c r="N36" s="381"/>
      <c r="O36" s="381"/>
      <c r="P36" s="381"/>
      <c r="Q36" s="381"/>
      <c r="R36" s="381"/>
    </row>
    <row r="37" spans="1:18">
      <c r="A37" s="381"/>
      <c r="B37" s="381"/>
      <c r="C37" s="381"/>
      <c r="D37" s="381"/>
      <c r="E37" s="381"/>
      <c r="F37" s="381"/>
      <c r="G37" s="381"/>
      <c r="H37" s="381"/>
      <c r="I37" s="381"/>
      <c r="J37" s="384"/>
      <c r="K37" s="381"/>
      <c r="L37" s="381"/>
      <c r="M37" s="385"/>
      <c r="N37" s="381"/>
      <c r="O37" s="381"/>
      <c r="P37" s="381"/>
      <c r="Q37" s="381"/>
      <c r="R37" s="381"/>
    </row>
    <row r="38" spans="1:18">
      <c r="A38" s="381"/>
      <c r="B38" s="381"/>
      <c r="C38" s="381"/>
      <c r="D38" s="381"/>
      <c r="E38" s="381"/>
      <c r="F38" s="381"/>
      <c r="G38" s="381"/>
      <c r="H38" s="381"/>
      <c r="I38" s="381"/>
      <c r="J38" s="384"/>
      <c r="K38" s="381"/>
      <c r="L38" s="381"/>
      <c r="M38" s="385"/>
      <c r="N38" s="381"/>
      <c r="O38" s="381"/>
      <c r="P38" s="381"/>
      <c r="Q38" s="381"/>
      <c r="R38" s="381"/>
    </row>
    <row r="39" spans="1:18">
      <c r="A39" s="381"/>
      <c r="B39" s="381"/>
      <c r="C39" s="381"/>
      <c r="D39" s="381"/>
      <c r="E39" s="381"/>
      <c r="F39" s="381"/>
      <c r="G39" s="381"/>
      <c r="H39" s="381"/>
      <c r="I39" s="381"/>
      <c r="J39" s="384"/>
      <c r="K39" s="381"/>
      <c r="L39" s="381"/>
      <c r="M39" s="385"/>
      <c r="N39" s="381"/>
      <c r="O39" s="381"/>
      <c r="P39" s="381"/>
      <c r="Q39" s="381"/>
      <c r="R39" s="381"/>
    </row>
    <row r="40" spans="1:18">
      <c r="A40" s="381"/>
      <c r="B40" s="381"/>
      <c r="C40" s="381"/>
      <c r="D40" s="381"/>
      <c r="E40" s="381"/>
      <c r="F40" s="381"/>
      <c r="G40" s="381"/>
      <c r="H40" s="381"/>
      <c r="I40" s="381"/>
      <c r="J40" s="384"/>
      <c r="K40" s="381"/>
      <c r="L40" s="381"/>
      <c r="M40" s="385"/>
      <c r="N40" s="381"/>
      <c r="O40" s="381"/>
      <c r="P40" s="381"/>
      <c r="Q40" s="381"/>
      <c r="R40" s="381"/>
    </row>
    <row r="41" spans="1:18">
      <c r="A41" s="381"/>
      <c r="B41" s="381"/>
      <c r="C41" s="381"/>
      <c r="D41" s="381"/>
      <c r="E41" s="381"/>
      <c r="F41" s="381"/>
      <c r="G41" s="381"/>
      <c r="H41" s="381"/>
      <c r="I41" s="381"/>
      <c r="J41" s="384"/>
      <c r="K41" s="381"/>
      <c r="L41" s="381"/>
      <c r="M41" s="385"/>
      <c r="N41" s="381"/>
      <c r="O41" s="381"/>
      <c r="P41" s="381"/>
      <c r="Q41" s="381"/>
      <c r="R41" s="381"/>
    </row>
    <row r="42" spans="1:18">
      <c r="A42" s="381"/>
      <c r="B42" s="381"/>
      <c r="C42" s="381"/>
      <c r="D42" s="381"/>
      <c r="E42" s="381"/>
      <c r="F42" s="381"/>
      <c r="G42" s="381"/>
      <c r="H42" s="381"/>
      <c r="I42" s="381"/>
      <c r="J42" s="384"/>
      <c r="K42" s="381"/>
      <c r="L42" s="381"/>
      <c r="M42" s="385"/>
      <c r="N42" s="381"/>
      <c r="O42" s="381"/>
      <c r="P42" s="381"/>
      <c r="Q42" s="381"/>
      <c r="R42" s="381"/>
    </row>
    <row r="43" spans="1:18">
      <c r="A43" s="381"/>
      <c r="B43" s="381"/>
      <c r="C43" s="381"/>
      <c r="D43" s="381"/>
      <c r="E43" s="381"/>
      <c r="F43" s="381"/>
      <c r="G43" s="381"/>
      <c r="H43" s="381"/>
      <c r="I43" s="381"/>
      <c r="J43" s="384"/>
      <c r="K43" s="381"/>
      <c r="L43" s="381"/>
      <c r="M43" s="385"/>
      <c r="N43" s="381"/>
      <c r="O43" s="381"/>
      <c r="P43" s="381"/>
      <c r="Q43" s="381"/>
      <c r="R43" s="381"/>
    </row>
    <row r="44" spans="1:18">
      <c r="A44" s="381"/>
      <c r="B44" s="381"/>
      <c r="C44" s="381"/>
      <c r="D44" s="381"/>
      <c r="E44" s="381"/>
      <c r="F44" s="381"/>
      <c r="G44" s="381"/>
      <c r="H44" s="381"/>
      <c r="I44" s="381"/>
      <c r="J44" s="384"/>
      <c r="K44" s="381"/>
      <c r="L44" s="381"/>
      <c r="M44" s="385"/>
      <c r="N44" s="381"/>
      <c r="O44" s="381"/>
      <c r="P44" s="381"/>
      <c r="Q44" s="381"/>
      <c r="R44" s="381"/>
    </row>
    <row r="45" spans="1:18">
      <c r="A45" s="381"/>
      <c r="B45" s="381"/>
      <c r="C45" s="381"/>
      <c r="D45" s="381"/>
      <c r="E45" s="381"/>
      <c r="F45" s="381"/>
      <c r="G45" s="381"/>
      <c r="H45" s="381"/>
      <c r="I45" s="381"/>
      <c r="J45" s="384"/>
      <c r="K45" s="381"/>
      <c r="L45" s="381"/>
      <c r="M45" s="385"/>
      <c r="N45" s="381"/>
      <c r="O45" s="381"/>
      <c r="P45" s="381"/>
      <c r="Q45" s="381"/>
      <c r="R45" s="381"/>
    </row>
    <row r="46" spans="1:18">
      <c r="A46" s="381"/>
      <c r="B46" s="381"/>
      <c r="C46" s="381"/>
      <c r="D46" s="381"/>
      <c r="E46" s="381"/>
      <c r="F46" s="381"/>
      <c r="G46" s="381"/>
      <c r="H46" s="381"/>
      <c r="I46" s="381"/>
      <c r="J46" s="384"/>
      <c r="K46" s="381"/>
      <c r="L46" s="381"/>
      <c r="M46" s="385"/>
      <c r="N46" s="381"/>
      <c r="O46" s="381"/>
      <c r="P46" s="381"/>
      <c r="Q46" s="381"/>
      <c r="R46" s="381"/>
    </row>
    <row r="47" spans="1:18">
      <c r="A47" s="381"/>
      <c r="B47" s="381"/>
      <c r="C47" s="381"/>
      <c r="D47" s="381"/>
      <c r="E47" s="381"/>
      <c r="F47" s="381"/>
      <c r="G47" s="381"/>
      <c r="H47" s="381"/>
      <c r="I47" s="381"/>
      <c r="J47" s="384"/>
      <c r="K47" s="381"/>
      <c r="L47" s="381"/>
      <c r="M47" s="385"/>
      <c r="N47" s="381"/>
      <c r="O47" s="381"/>
      <c r="P47" s="381"/>
      <c r="Q47" s="381"/>
      <c r="R47" s="381"/>
    </row>
    <row r="48" spans="1:18">
      <c r="A48" s="381"/>
      <c r="B48" s="381"/>
      <c r="C48" s="381"/>
      <c r="D48" s="381"/>
      <c r="E48" s="381"/>
      <c r="F48" s="381"/>
      <c r="G48" s="381"/>
      <c r="H48" s="381"/>
      <c r="I48" s="381"/>
      <c r="J48" s="384"/>
      <c r="K48" s="381"/>
      <c r="L48" s="381"/>
      <c r="M48" s="385"/>
      <c r="N48" s="381"/>
      <c r="O48" s="381"/>
      <c r="P48" s="381"/>
      <c r="Q48" s="381"/>
      <c r="R48" s="381"/>
    </row>
    <row r="49" spans="1:18">
      <c r="A49" s="381"/>
      <c r="B49" s="381"/>
      <c r="C49" s="381"/>
      <c r="D49" s="381"/>
      <c r="E49" s="381"/>
      <c r="F49" s="381"/>
      <c r="G49" s="381"/>
      <c r="H49" s="381"/>
      <c r="I49" s="381"/>
      <c r="J49" s="384"/>
      <c r="K49" s="381"/>
      <c r="L49" s="381"/>
      <c r="M49" s="385"/>
      <c r="N49" s="381"/>
      <c r="O49" s="381"/>
      <c r="P49" s="381"/>
      <c r="Q49" s="381"/>
      <c r="R49" s="381"/>
    </row>
    <row r="50" spans="1:18">
      <c r="A50" s="381"/>
      <c r="B50" s="381"/>
      <c r="C50" s="381"/>
      <c r="D50" s="381"/>
      <c r="E50" s="381"/>
      <c r="F50" s="381"/>
      <c r="G50" s="381"/>
      <c r="H50" s="381"/>
      <c r="I50" s="381"/>
      <c r="J50" s="384"/>
      <c r="K50" s="381"/>
      <c r="L50" s="381"/>
      <c r="M50" s="385"/>
      <c r="N50" s="381"/>
      <c r="O50" s="381"/>
      <c r="P50" s="381"/>
      <c r="Q50" s="381"/>
      <c r="R50" s="381"/>
    </row>
    <row r="51" spans="1:18">
      <c r="A51" s="381"/>
      <c r="B51" s="381"/>
      <c r="C51" s="381"/>
      <c r="D51" s="381"/>
      <c r="E51" s="381"/>
      <c r="F51" s="381"/>
      <c r="G51" s="381"/>
      <c r="H51" s="381"/>
      <c r="I51" s="381"/>
      <c r="J51" s="384"/>
      <c r="K51" s="381"/>
      <c r="L51" s="381"/>
      <c r="M51" s="385"/>
      <c r="N51" s="381"/>
      <c r="O51" s="381"/>
      <c r="P51" s="381"/>
      <c r="Q51" s="381"/>
      <c r="R51" s="381"/>
    </row>
    <row r="52" spans="1:18">
      <c r="A52" s="381"/>
      <c r="B52" s="381"/>
      <c r="C52" s="381"/>
      <c r="D52" s="381"/>
      <c r="E52" s="381"/>
      <c r="F52" s="381"/>
      <c r="G52" s="381"/>
      <c r="H52" s="381"/>
      <c r="I52" s="381"/>
      <c r="J52" s="384"/>
      <c r="K52" s="381"/>
      <c r="L52" s="381"/>
      <c r="M52" s="385"/>
      <c r="N52" s="381"/>
      <c r="O52" s="381"/>
      <c r="P52" s="381"/>
      <c r="Q52" s="381"/>
      <c r="R52" s="381"/>
    </row>
    <row r="53" spans="1:18">
      <c r="A53" s="381"/>
      <c r="B53" s="381"/>
      <c r="C53" s="381"/>
      <c r="D53" s="381"/>
      <c r="E53" s="381"/>
      <c r="F53" s="381"/>
      <c r="G53" s="381"/>
      <c r="H53" s="381"/>
      <c r="I53" s="381"/>
      <c r="J53" s="384"/>
      <c r="K53" s="381"/>
      <c r="L53" s="381"/>
      <c r="M53" s="385"/>
      <c r="N53" s="381"/>
      <c r="O53" s="381"/>
      <c r="P53" s="381"/>
      <c r="Q53" s="381"/>
      <c r="R53" s="381"/>
    </row>
    <row r="54" spans="1:18">
      <c r="A54" s="381"/>
      <c r="B54" s="381"/>
      <c r="C54" s="381"/>
      <c r="D54" s="381"/>
      <c r="E54" s="381"/>
      <c r="F54" s="381"/>
      <c r="G54" s="381"/>
      <c r="H54" s="381"/>
      <c r="I54" s="381"/>
      <c r="J54" s="384"/>
      <c r="K54" s="381"/>
      <c r="L54" s="381"/>
      <c r="M54" s="385"/>
      <c r="N54" s="381"/>
      <c r="O54" s="381"/>
      <c r="P54" s="381"/>
      <c r="Q54" s="381"/>
      <c r="R54" s="381"/>
    </row>
    <row r="55" spans="1:18">
      <c r="A55" s="381"/>
      <c r="B55" s="381"/>
      <c r="C55" s="381"/>
      <c r="D55" s="381"/>
      <c r="E55" s="381"/>
      <c r="F55" s="381"/>
      <c r="G55" s="381"/>
      <c r="H55" s="381"/>
      <c r="I55" s="381"/>
      <c r="J55" s="384"/>
      <c r="K55" s="381"/>
      <c r="L55" s="381"/>
      <c r="M55" s="385"/>
      <c r="N55" s="381"/>
      <c r="O55" s="381"/>
      <c r="P55" s="381"/>
      <c r="Q55" s="381"/>
      <c r="R55" s="381"/>
    </row>
    <row r="56" spans="1:18">
      <c r="A56" s="381"/>
      <c r="B56" s="381"/>
      <c r="C56" s="381"/>
      <c r="D56" s="381"/>
      <c r="E56" s="381"/>
      <c r="F56" s="381"/>
      <c r="G56" s="381"/>
      <c r="H56" s="381"/>
      <c r="I56" s="381"/>
      <c r="J56" s="384"/>
      <c r="K56" s="381"/>
      <c r="L56" s="381"/>
      <c r="M56" s="385"/>
      <c r="N56" s="381"/>
      <c r="O56" s="381"/>
      <c r="P56" s="381"/>
      <c r="Q56" s="381"/>
      <c r="R56" s="381"/>
    </row>
    <row r="57" spans="1:18">
      <c r="A57" s="381"/>
      <c r="B57" s="381"/>
      <c r="C57" s="381"/>
      <c r="D57" s="381"/>
      <c r="E57" s="381"/>
      <c r="F57" s="381"/>
      <c r="G57" s="381"/>
      <c r="H57" s="381"/>
      <c r="I57" s="381"/>
      <c r="J57" s="384"/>
      <c r="K57" s="381"/>
      <c r="L57" s="381"/>
      <c r="M57" s="385"/>
      <c r="N57" s="381"/>
      <c r="O57" s="381"/>
      <c r="P57" s="381"/>
      <c r="Q57" s="381"/>
      <c r="R57" s="381"/>
    </row>
    <row r="58" spans="1:18">
      <c r="A58" s="381"/>
      <c r="B58" s="381"/>
      <c r="C58" s="381"/>
      <c r="D58" s="381"/>
      <c r="E58" s="381"/>
      <c r="F58" s="381"/>
      <c r="G58" s="381"/>
      <c r="H58" s="381"/>
      <c r="I58" s="381"/>
      <c r="J58" s="384"/>
      <c r="K58" s="381"/>
      <c r="L58" s="381"/>
      <c r="M58" s="385"/>
      <c r="N58" s="381"/>
      <c r="O58" s="381"/>
      <c r="P58" s="381"/>
      <c r="Q58" s="381"/>
      <c r="R58" s="381"/>
    </row>
    <row r="59" spans="1:18">
      <c r="A59" s="381"/>
      <c r="B59" s="381"/>
      <c r="C59" s="381"/>
      <c r="D59" s="381"/>
      <c r="E59" s="381"/>
      <c r="F59" s="381"/>
      <c r="G59" s="381"/>
      <c r="H59" s="381"/>
      <c r="I59" s="381"/>
      <c r="J59" s="384"/>
      <c r="K59" s="381"/>
      <c r="L59" s="381"/>
      <c r="M59" s="385"/>
      <c r="N59" s="381"/>
      <c r="O59" s="381"/>
      <c r="P59" s="381"/>
      <c r="Q59" s="381"/>
      <c r="R59" s="381"/>
    </row>
    <row r="60" spans="1:18">
      <c r="A60" s="381"/>
      <c r="B60" s="381"/>
      <c r="C60" s="381"/>
      <c r="D60" s="381"/>
      <c r="E60" s="381"/>
      <c r="F60" s="381"/>
      <c r="G60" s="381"/>
      <c r="H60" s="381"/>
      <c r="I60" s="381"/>
      <c r="J60" s="384"/>
      <c r="K60" s="381"/>
      <c r="L60" s="381"/>
      <c r="M60" s="385"/>
      <c r="N60" s="381"/>
      <c r="O60" s="381"/>
      <c r="P60" s="381"/>
      <c r="Q60" s="381"/>
      <c r="R60" s="381"/>
    </row>
    <row r="61" spans="1:18">
      <c r="A61" s="381"/>
      <c r="B61" s="381"/>
      <c r="C61" s="381"/>
      <c r="D61" s="381"/>
      <c r="E61" s="381"/>
      <c r="F61" s="381"/>
      <c r="G61" s="381"/>
      <c r="H61" s="381"/>
      <c r="I61" s="381"/>
      <c r="J61" s="384"/>
      <c r="K61" s="381"/>
      <c r="L61" s="381"/>
      <c r="M61" s="385"/>
      <c r="N61" s="381"/>
      <c r="O61" s="381"/>
      <c r="P61" s="381"/>
      <c r="Q61" s="381"/>
      <c r="R61" s="381"/>
    </row>
    <row r="62" spans="1:18">
      <c r="A62" s="381"/>
      <c r="B62" s="381"/>
      <c r="C62" s="381"/>
      <c r="D62" s="381"/>
      <c r="E62" s="381"/>
      <c r="F62" s="381"/>
      <c r="G62" s="381"/>
      <c r="H62" s="381"/>
      <c r="I62" s="381"/>
      <c r="J62" s="384"/>
      <c r="K62" s="381"/>
      <c r="L62" s="381"/>
      <c r="M62" s="385"/>
      <c r="N62" s="381"/>
      <c r="O62" s="381"/>
      <c r="P62" s="381"/>
      <c r="Q62" s="381"/>
      <c r="R62" s="381"/>
    </row>
    <row r="63" spans="1:18">
      <c r="A63" s="381"/>
      <c r="B63" s="381"/>
      <c r="C63" s="381"/>
      <c r="D63" s="381"/>
      <c r="E63" s="381"/>
      <c r="F63" s="381"/>
      <c r="G63" s="381"/>
      <c r="H63" s="381"/>
      <c r="I63" s="381"/>
      <c r="J63" s="384"/>
      <c r="K63" s="381"/>
      <c r="L63" s="381"/>
      <c r="M63" s="385"/>
      <c r="N63" s="381"/>
      <c r="O63" s="381"/>
      <c r="P63" s="381"/>
      <c r="Q63" s="381"/>
      <c r="R63" s="381"/>
    </row>
    <row r="64" spans="1:18">
      <c r="A64" s="381"/>
      <c r="B64" s="381"/>
      <c r="C64" s="381"/>
      <c r="D64" s="381"/>
      <c r="E64" s="381"/>
      <c r="F64" s="381"/>
      <c r="G64" s="381"/>
      <c r="H64" s="381"/>
      <c r="I64" s="381"/>
      <c r="J64" s="384"/>
      <c r="K64" s="381"/>
      <c r="L64" s="381"/>
      <c r="M64" s="385"/>
      <c r="N64" s="381"/>
      <c r="O64" s="381"/>
      <c r="P64" s="381"/>
      <c r="Q64" s="381"/>
      <c r="R64" s="381"/>
    </row>
    <row r="65" spans="1:18">
      <c r="A65" s="381"/>
      <c r="B65" s="381"/>
      <c r="C65" s="381"/>
      <c r="D65" s="381"/>
      <c r="E65" s="381"/>
      <c r="F65" s="381"/>
      <c r="G65" s="381"/>
      <c r="H65" s="381"/>
      <c r="I65" s="381"/>
      <c r="J65" s="384"/>
      <c r="K65" s="381"/>
      <c r="L65" s="381"/>
      <c r="M65" s="385"/>
      <c r="N65" s="381"/>
      <c r="O65" s="381"/>
      <c r="P65" s="381"/>
      <c r="Q65" s="381"/>
      <c r="R65" s="381"/>
    </row>
    <row r="66" spans="1:18">
      <c r="A66" s="381"/>
      <c r="B66" s="381"/>
      <c r="C66" s="381"/>
      <c r="D66" s="381"/>
      <c r="E66" s="381"/>
      <c r="F66" s="381"/>
      <c r="G66" s="381"/>
      <c r="H66" s="381"/>
      <c r="I66" s="381"/>
      <c r="J66" s="384"/>
      <c r="K66" s="381"/>
      <c r="L66" s="381"/>
      <c r="M66" s="385"/>
      <c r="N66" s="381"/>
      <c r="O66" s="381"/>
      <c r="P66" s="381"/>
      <c r="Q66" s="381"/>
      <c r="R66" s="381"/>
    </row>
    <row r="67" spans="1:18">
      <c r="A67" s="381"/>
      <c r="B67" s="381"/>
      <c r="C67" s="381"/>
      <c r="D67" s="381"/>
      <c r="E67" s="381"/>
      <c r="F67" s="381"/>
      <c r="G67" s="381"/>
      <c r="H67" s="381"/>
      <c r="I67" s="381"/>
      <c r="J67" s="384"/>
      <c r="K67" s="381"/>
      <c r="L67" s="381"/>
      <c r="M67" s="385"/>
      <c r="N67" s="381"/>
      <c r="O67" s="381"/>
      <c r="P67" s="381"/>
      <c r="Q67" s="381"/>
      <c r="R67" s="381"/>
    </row>
    <row r="68" spans="1:18">
      <c r="A68" s="381"/>
      <c r="B68" s="381"/>
      <c r="C68" s="381"/>
      <c r="D68" s="381"/>
      <c r="E68" s="381"/>
      <c r="F68" s="381"/>
      <c r="G68" s="381"/>
      <c r="H68" s="381"/>
      <c r="I68" s="381"/>
      <c r="J68" s="384"/>
      <c r="K68" s="381"/>
      <c r="L68" s="381"/>
      <c r="M68" s="385"/>
      <c r="N68" s="381"/>
      <c r="O68" s="381"/>
      <c r="P68" s="381"/>
      <c r="Q68" s="381"/>
      <c r="R68" s="381"/>
    </row>
    <row r="69" spans="1:18">
      <c r="A69" s="381"/>
      <c r="B69" s="381"/>
      <c r="C69" s="381"/>
      <c r="D69" s="381"/>
      <c r="E69" s="381"/>
      <c r="F69" s="381"/>
      <c r="G69" s="381"/>
      <c r="H69" s="381"/>
      <c r="I69" s="381"/>
      <c r="J69" s="384"/>
      <c r="K69" s="381"/>
      <c r="L69" s="381"/>
      <c r="M69" s="385"/>
      <c r="N69" s="381"/>
      <c r="O69" s="381"/>
      <c r="P69" s="381"/>
      <c r="Q69" s="381"/>
      <c r="R69" s="381"/>
    </row>
    <row r="70" spans="1:18">
      <c r="A70" s="381"/>
      <c r="B70" s="381"/>
      <c r="C70" s="381"/>
      <c r="D70" s="381"/>
      <c r="E70" s="381"/>
      <c r="F70" s="381"/>
      <c r="G70" s="381"/>
      <c r="H70" s="381"/>
      <c r="I70" s="381"/>
      <c r="J70" s="384"/>
      <c r="K70" s="381"/>
      <c r="L70" s="381"/>
      <c r="M70" s="385"/>
      <c r="N70" s="381"/>
      <c r="O70" s="381"/>
      <c r="P70" s="381"/>
      <c r="Q70" s="381"/>
      <c r="R70" s="381"/>
    </row>
    <row r="71" spans="1:18">
      <c r="A71" s="381"/>
      <c r="B71" s="381"/>
      <c r="C71" s="381"/>
      <c r="D71" s="381"/>
      <c r="E71" s="381"/>
      <c r="F71" s="381"/>
      <c r="G71" s="381"/>
      <c r="H71" s="381"/>
      <c r="I71" s="381"/>
      <c r="J71" s="384"/>
      <c r="K71" s="381"/>
      <c r="L71" s="381"/>
      <c r="M71" s="385"/>
      <c r="N71" s="381"/>
      <c r="O71" s="381"/>
      <c r="P71" s="381"/>
      <c r="Q71" s="381"/>
      <c r="R71" s="381"/>
    </row>
    <row r="72" spans="1:18">
      <c r="A72" s="381"/>
      <c r="B72" s="381"/>
      <c r="C72" s="381"/>
      <c r="D72" s="381"/>
      <c r="E72" s="381"/>
      <c r="F72" s="381"/>
      <c r="G72" s="381"/>
      <c r="H72" s="381"/>
      <c r="I72" s="381"/>
      <c r="J72" s="384"/>
      <c r="K72" s="381"/>
      <c r="L72" s="381"/>
      <c r="M72" s="385"/>
      <c r="N72" s="381"/>
      <c r="O72" s="381"/>
      <c r="P72" s="381"/>
      <c r="Q72" s="381"/>
      <c r="R72" s="381"/>
    </row>
    <row r="73" spans="1:18">
      <c r="A73" s="381"/>
      <c r="B73" s="381"/>
      <c r="C73" s="381"/>
      <c r="D73" s="381"/>
      <c r="E73" s="381"/>
      <c r="F73" s="381"/>
      <c r="G73" s="381"/>
      <c r="H73" s="381"/>
      <c r="I73" s="381"/>
      <c r="J73" s="384"/>
      <c r="K73" s="381"/>
      <c r="L73" s="381"/>
      <c r="M73" s="385"/>
      <c r="N73" s="381"/>
      <c r="O73" s="381"/>
      <c r="P73" s="381"/>
      <c r="Q73" s="381"/>
      <c r="R73" s="381"/>
    </row>
    <row r="74" spans="1:18">
      <c r="A74" s="381"/>
      <c r="B74" s="381"/>
      <c r="C74" s="381"/>
      <c r="D74" s="381"/>
      <c r="E74" s="381"/>
      <c r="F74" s="381"/>
      <c r="G74" s="381"/>
      <c r="H74" s="381"/>
      <c r="I74" s="381"/>
      <c r="J74" s="384"/>
      <c r="K74" s="381"/>
      <c r="L74" s="381"/>
      <c r="M74" s="385"/>
      <c r="N74" s="381"/>
      <c r="O74" s="381"/>
      <c r="P74" s="381"/>
      <c r="Q74" s="381"/>
      <c r="R74" s="381"/>
    </row>
    <row r="75" spans="1:18">
      <c r="A75" s="381"/>
      <c r="B75" s="381"/>
      <c r="C75" s="381"/>
      <c r="D75" s="381"/>
      <c r="E75" s="381"/>
      <c r="F75" s="381"/>
      <c r="G75" s="381"/>
      <c r="H75" s="381"/>
      <c r="I75" s="381"/>
      <c r="J75" s="384"/>
      <c r="K75" s="381"/>
      <c r="L75" s="381"/>
      <c r="M75" s="385"/>
      <c r="N75" s="381"/>
      <c r="O75" s="381"/>
      <c r="P75" s="381"/>
      <c r="Q75" s="381"/>
      <c r="R75" s="381"/>
    </row>
    <row r="76" spans="1:18">
      <c r="A76" s="381"/>
      <c r="B76" s="381"/>
      <c r="C76" s="381"/>
      <c r="D76" s="381"/>
      <c r="E76" s="381"/>
      <c r="F76" s="381"/>
      <c r="G76" s="381"/>
      <c r="H76" s="381"/>
      <c r="I76" s="381"/>
      <c r="J76" s="384"/>
      <c r="K76" s="381"/>
      <c r="L76" s="381"/>
      <c r="M76" s="385"/>
      <c r="N76" s="381"/>
      <c r="O76" s="381"/>
      <c r="P76" s="381"/>
      <c r="Q76" s="381"/>
      <c r="R76" s="381"/>
    </row>
    <row r="77" spans="1:18">
      <c r="A77" s="381"/>
      <c r="B77" s="381"/>
      <c r="C77" s="381"/>
      <c r="D77" s="381"/>
      <c r="E77" s="381"/>
      <c r="F77" s="381"/>
      <c r="G77" s="381"/>
      <c r="H77" s="381"/>
      <c r="I77" s="381"/>
      <c r="J77" s="384"/>
      <c r="K77" s="381"/>
      <c r="L77" s="381"/>
      <c r="M77" s="385"/>
      <c r="N77" s="381"/>
      <c r="O77" s="381"/>
      <c r="P77" s="381"/>
      <c r="Q77" s="381"/>
      <c r="R77" s="381"/>
    </row>
    <row r="78" spans="1:18">
      <c r="A78" s="381"/>
      <c r="B78" s="381"/>
      <c r="C78" s="381"/>
      <c r="D78" s="381"/>
      <c r="E78" s="381"/>
      <c r="F78" s="381"/>
      <c r="G78" s="381"/>
      <c r="H78" s="381"/>
      <c r="I78" s="381"/>
      <c r="J78" s="384"/>
      <c r="K78" s="381"/>
      <c r="L78" s="381"/>
      <c r="M78" s="385"/>
      <c r="N78" s="381"/>
      <c r="O78" s="381"/>
      <c r="P78" s="381"/>
      <c r="Q78" s="381"/>
      <c r="R78" s="381"/>
    </row>
    <row r="79" spans="1:18">
      <c r="A79" s="381"/>
      <c r="B79" s="381"/>
      <c r="C79" s="381"/>
      <c r="D79" s="381"/>
      <c r="E79" s="381"/>
      <c r="F79" s="381"/>
      <c r="G79" s="381"/>
      <c r="H79" s="381"/>
      <c r="I79" s="381"/>
      <c r="J79" s="384"/>
      <c r="K79" s="381"/>
      <c r="L79" s="381"/>
      <c r="M79" s="385"/>
      <c r="N79" s="381"/>
      <c r="O79" s="381"/>
      <c r="P79" s="381"/>
      <c r="Q79" s="381"/>
      <c r="R79" s="381"/>
    </row>
    <row r="80" spans="1:18">
      <c r="A80" s="381"/>
      <c r="B80" s="381"/>
      <c r="C80" s="381"/>
      <c r="D80" s="381"/>
      <c r="E80" s="381"/>
      <c r="F80" s="381"/>
      <c r="G80" s="381"/>
      <c r="H80" s="381"/>
      <c r="I80" s="381"/>
      <c r="J80" s="384"/>
      <c r="K80" s="381"/>
      <c r="L80" s="381"/>
      <c r="M80" s="385"/>
      <c r="N80" s="381"/>
      <c r="O80" s="381"/>
      <c r="P80" s="381"/>
      <c r="Q80" s="381"/>
      <c r="R80" s="381"/>
    </row>
    <row r="81" spans="1:18">
      <c r="A81" s="381"/>
      <c r="B81" s="381"/>
      <c r="C81" s="381"/>
      <c r="D81" s="381"/>
      <c r="E81" s="381"/>
      <c r="F81" s="381"/>
      <c r="G81" s="381"/>
      <c r="H81" s="381"/>
      <c r="I81" s="381"/>
      <c r="J81" s="384"/>
      <c r="K81" s="381"/>
      <c r="L81" s="381"/>
      <c r="M81" s="385"/>
      <c r="N81" s="381"/>
      <c r="O81" s="381"/>
      <c r="P81" s="381"/>
      <c r="Q81" s="381"/>
      <c r="R81" s="381"/>
    </row>
    <row r="82" spans="1:18">
      <c r="A82" s="381"/>
      <c r="B82" s="381"/>
      <c r="C82" s="381"/>
      <c r="D82" s="381"/>
      <c r="E82" s="381"/>
      <c r="F82" s="381"/>
      <c r="G82" s="381"/>
      <c r="H82" s="381"/>
      <c r="I82" s="381"/>
      <c r="J82" s="384"/>
      <c r="K82" s="381"/>
      <c r="L82" s="381"/>
      <c r="M82" s="385"/>
      <c r="N82" s="381"/>
      <c r="O82" s="381"/>
      <c r="P82" s="381"/>
      <c r="Q82" s="381"/>
      <c r="R82" s="381"/>
    </row>
    <row r="83" spans="1:18">
      <c r="A83" s="381"/>
      <c r="B83" s="381"/>
      <c r="C83" s="381"/>
      <c r="D83" s="381"/>
      <c r="E83" s="381"/>
      <c r="F83" s="381"/>
      <c r="G83" s="381"/>
      <c r="H83" s="381"/>
      <c r="I83" s="381"/>
      <c r="J83" s="384"/>
      <c r="K83" s="381"/>
      <c r="L83" s="381"/>
      <c r="M83" s="385"/>
      <c r="N83" s="381"/>
      <c r="O83" s="381"/>
      <c r="P83" s="381"/>
      <c r="Q83" s="381"/>
      <c r="R83" s="381"/>
    </row>
    <row r="84" spans="1:18">
      <c r="A84" s="381"/>
      <c r="B84" s="381"/>
      <c r="C84" s="381"/>
      <c r="D84" s="381"/>
      <c r="E84" s="381"/>
      <c r="F84" s="381"/>
      <c r="G84" s="381"/>
      <c r="H84" s="381"/>
      <c r="I84" s="381"/>
      <c r="J84" s="384"/>
      <c r="K84" s="381"/>
      <c r="L84" s="381"/>
      <c r="M84" s="385"/>
      <c r="N84" s="381"/>
      <c r="O84" s="381"/>
      <c r="P84" s="381"/>
      <c r="Q84" s="381"/>
      <c r="R84" s="381"/>
    </row>
  </sheetData>
  <autoFilter ref="A1:R21"/>
  <mergeCells count="22">
    <mergeCell ref="A3:A6"/>
    <mergeCell ref="B3:B6"/>
    <mergeCell ref="A1:R1"/>
    <mergeCell ref="O2:R2"/>
    <mergeCell ref="F3:N3"/>
    <mergeCell ref="O3:R3"/>
    <mergeCell ref="I5:I6"/>
    <mergeCell ref="G4:G6"/>
    <mergeCell ref="F4:F6"/>
    <mergeCell ref="A7:D7"/>
    <mergeCell ref="I4:N4"/>
    <mergeCell ref="K5:M5"/>
    <mergeCell ref="C3:C6"/>
    <mergeCell ref="D3:D6"/>
    <mergeCell ref="E3:E6"/>
    <mergeCell ref="H4:H6"/>
    <mergeCell ref="Q4:Q6"/>
    <mergeCell ref="R4:R6"/>
    <mergeCell ref="P4:P6"/>
    <mergeCell ref="O4:O6"/>
    <mergeCell ref="N5:N6"/>
    <mergeCell ref="J5:J6"/>
  </mergeCells>
  <phoneticPr fontId="39" type="noConversion"/>
  <pageMargins left="0.359027777777778" right="0.359027777777778" top="1" bottom="1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014"/>
  <sheetViews>
    <sheetView topLeftCell="A171" workbookViewId="0">
      <selection activeCell="C186" sqref="C186"/>
    </sheetView>
  </sheetViews>
  <sheetFormatPr defaultRowHeight="14.25"/>
  <cols>
    <col min="1" max="1" width="4.125" style="1" customWidth="1"/>
    <col min="2" max="2" width="26.875" style="1" customWidth="1"/>
    <col min="3" max="3" width="20.875" style="1" customWidth="1"/>
    <col min="4" max="4" width="5.375" style="1" customWidth="1"/>
    <col min="5" max="5" width="9.5" style="1" customWidth="1"/>
    <col min="6" max="6" width="7.375" style="1" customWidth="1"/>
    <col min="7" max="7" width="10.125" style="1" customWidth="1"/>
    <col min="8" max="8" width="15" style="1" customWidth="1"/>
    <col min="9" max="9" width="11.625" style="1" customWidth="1"/>
    <col min="10" max="10" width="10.75" style="1" customWidth="1"/>
    <col min="11" max="45" width="9" style="6"/>
    <col min="46" max="255" width="9" style="1"/>
  </cols>
  <sheetData>
    <row r="1" spans="1:45" ht="18.75" customHeight="1">
      <c r="A1" s="541" t="s">
        <v>777</v>
      </c>
      <c r="B1" s="541"/>
      <c r="C1" s="7"/>
      <c r="D1" s="7"/>
      <c r="E1" s="8"/>
      <c r="F1" s="8"/>
      <c r="G1" s="8"/>
      <c r="H1" s="7"/>
      <c r="I1" s="59"/>
      <c r="J1" s="59"/>
    </row>
    <row r="2" spans="1:45" ht="25.5" customHeight="1">
      <c r="A2" s="542" t="s">
        <v>778</v>
      </c>
      <c r="B2" s="542"/>
      <c r="C2" s="542"/>
      <c r="D2" s="542"/>
      <c r="E2" s="542"/>
      <c r="F2" s="542"/>
      <c r="G2" s="542"/>
      <c r="H2" s="542"/>
      <c r="I2" s="542"/>
      <c r="J2" s="542"/>
    </row>
    <row r="3" spans="1:45" ht="21.95" customHeight="1">
      <c r="A3" s="543" t="s">
        <v>779</v>
      </c>
      <c r="B3" s="543"/>
      <c r="C3" s="9"/>
      <c r="D3" s="9"/>
      <c r="E3" s="10"/>
      <c r="F3" s="10"/>
      <c r="G3" s="10"/>
      <c r="H3" s="544" t="s">
        <v>780</v>
      </c>
      <c r="I3" s="544"/>
      <c r="J3" s="544"/>
    </row>
    <row r="4" spans="1:45" ht="21.95" customHeight="1">
      <c r="A4" s="415" t="s">
        <v>1992</v>
      </c>
      <c r="B4" s="415" t="s">
        <v>1993</v>
      </c>
      <c r="C4" s="415" t="s">
        <v>1994</v>
      </c>
      <c r="D4" s="415" t="s">
        <v>781</v>
      </c>
      <c r="E4" s="529" t="s">
        <v>782</v>
      </c>
      <c r="F4" s="530"/>
      <c r="G4" s="531"/>
      <c r="H4" s="415" t="s">
        <v>1995</v>
      </c>
      <c r="I4" s="415" t="s">
        <v>783</v>
      </c>
      <c r="J4" s="415" t="s">
        <v>784</v>
      </c>
    </row>
    <row r="5" spans="1:45" ht="21.95" customHeight="1">
      <c r="A5" s="416"/>
      <c r="B5" s="416"/>
      <c r="C5" s="416"/>
      <c r="D5" s="416"/>
      <c r="E5" s="11" t="s">
        <v>1999</v>
      </c>
      <c r="F5" s="11" t="s">
        <v>785</v>
      </c>
      <c r="G5" s="11" t="s">
        <v>2001</v>
      </c>
      <c r="H5" s="416"/>
      <c r="I5" s="416"/>
      <c r="J5" s="416"/>
    </row>
    <row r="6" spans="1:45" customFormat="1" ht="21.95" customHeight="1">
      <c r="A6" s="532" t="s">
        <v>786</v>
      </c>
      <c r="B6" s="533"/>
      <c r="C6" s="534"/>
      <c r="D6" s="12"/>
      <c r="E6" s="13">
        <f>SUM(E7,E10,E92,E143,E154,E251,E367,E411,E520,E586,E619,E646,E718,E732,E983)</f>
        <v>577162.13500000001</v>
      </c>
      <c r="F6" s="13">
        <f>SUM(F7,F10,F92,F143,F154,F251,F367,F411,F520,F586,F619,F646,F718,F732,F983)</f>
        <v>46733</v>
      </c>
      <c r="G6" s="13">
        <f>SUM(G7,G10,G92,G143,G154,G251,G367,G411,G520,G586,G619,G646,G718,G732,G983)</f>
        <v>2690230.83</v>
      </c>
      <c r="H6" s="12"/>
      <c r="I6" s="12"/>
      <c r="J6" s="12"/>
      <c r="K6" s="60"/>
      <c r="L6" s="6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customFormat="1" ht="21.95" customHeight="1">
      <c r="A7" s="535" t="s">
        <v>787</v>
      </c>
      <c r="B7" s="536"/>
      <c r="C7" s="537"/>
      <c r="D7" s="14"/>
      <c r="E7" s="15">
        <f>SUM(E8:E9)</f>
        <v>31700.05</v>
      </c>
      <c r="F7" s="15">
        <f>SUM(F8:F9)</f>
        <v>994</v>
      </c>
      <c r="G7" s="15">
        <f>SUM(G8:G9)</f>
        <v>34498.800000000003</v>
      </c>
      <c r="H7" s="14"/>
      <c r="I7" s="14"/>
      <c r="J7" s="14"/>
      <c r="K7" s="60"/>
      <c r="L7" s="6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</row>
    <row r="8" spans="1:45" customFormat="1" ht="21.95" customHeight="1">
      <c r="A8" s="16">
        <v>1</v>
      </c>
      <c r="B8" s="16" t="s">
        <v>788</v>
      </c>
      <c r="C8" s="16" t="s">
        <v>789</v>
      </c>
      <c r="D8" s="17" t="s">
        <v>790</v>
      </c>
      <c r="E8" s="18">
        <v>18997.02</v>
      </c>
      <c r="F8" s="19">
        <v>612</v>
      </c>
      <c r="G8" s="18">
        <v>31884.23</v>
      </c>
      <c r="H8" s="20"/>
      <c r="I8" s="20"/>
      <c r="J8" s="20"/>
      <c r="K8" s="60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</row>
    <row r="9" spans="1:45" customFormat="1" ht="21.95" customHeight="1">
      <c r="A9" s="16">
        <v>2</v>
      </c>
      <c r="B9" s="16" t="s">
        <v>791</v>
      </c>
      <c r="C9" s="16" t="s">
        <v>789</v>
      </c>
      <c r="D9" s="17" t="s">
        <v>790</v>
      </c>
      <c r="E9" s="18">
        <v>12703.03</v>
      </c>
      <c r="F9" s="19">
        <v>382</v>
      </c>
      <c r="G9" s="18">
        <v>2614.5700000000002</v>
      </c>
      <c r="H9" s="20"/>
      <c r="I9" s="20"/>
      <c r="J9" s="20"/>
      <c r="K9" s="60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customFormat="1" ht="21.95" customHeight="1">
      <c r="A10" s="538" t="s">
        <v>2013</v>
      </c>
      <c r="B10" s="539"/>
      <c r="C10" s="540"/>
      <c r="D10" s="21"/>
      <c r="E10" s="22">
        <f>SUM(E11,E18,E32,E41,E65)</f>
        <v>111496.21</v>
      </c>
      <c r="F10" s="22">
        <f>SUM(F11,F18,F32,F41,F65)</f>
        <v>6986</v>
      </c>
      <c r="G10" s="22">
        <f>SUM(G11,G18,G32,G41,G65)</f>
        <v>341458.59</v>
      </c>
      <c r="H10" s="21"/>
      <c r="I10" s="21"/>
      <c r="J10" s="21"/>
      <c r="K10" s="60"/>
      <c r="L10" s="61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customFormat="1" ht="21.95" customHeight="1">
      <c r="A11" s="489" t="s">
        <v>2014</v>
      </c>
      <c r="B11" s="490"/>
      <c r="C11" s="491"/>
      <c r="D11" s="23"/>
      <c r="E11" s="23">
        <f>SUM(E12:E17)</f>
        <v>47158.21</v>
      </c>
      <c r="F11" s="24">
        <f>SUM(F12:F17)</f>
        <v>2391</v>
      </c>
      <c r="G11" s="23">
        <f>SUM(G12:G17)</f>
        <v>123895.79</v>
      </c>
      <c r="H11" s="23"/>
      <c r="I11" s="23"/>
      <c r="J11" s="23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s="2" customFormat="1" ht="21.95" customHeight="1">
      <c r="A12" s="25">
        <v>1</v>
      </c>
      <c r="B12" s="26" t="s">
        <v>792</v>
      </c>
      <c r="C12" s="26" t="s">
        <v>793</v>
      </c>
      <c r="D12" s="26" t="s">
        <v>794</v>
      </c>
      <c r="E12" s="26">
        <v>3600</v>
      </c>
      <c r="F12" s="26">
        <v>100</v>
      </c>
      <c r="G12" s="26">
        <v>4800</v>
      </c>
      <c r="H12" s="26" t="s">
        <v>795</v>
      </c>
      <c r="I12" s="26">
        <v>2015.12</v>
      </c>
      <c r="J12" s="26">
        <v>2017.8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s="3" customFormat="1" ht="21.95" customHeight="1">
      <c r="A13" s="25">
        <v>2</v>
      </c>
      <c r="B13" s="26" t="s">
        <v>796</v>
      </c>
      <c r="C13" s="26" t="s">
        <v>793</v>
      </c>
      <c r="D13" s="26" t="s">
        <v>794</v>
      </c>
      <c r="E13" s="26">
        <v>13000</v>
      </c>
      <c r="F13" s="26">
        <v>583</v>
      </c>
      <c r="G13" s="26">
        <v>29802</v>
      </c>
      <c r="H13" s="26" t="s">
        <v>797</v>
      </c>
      <c r="I13" s="26">
        <v>2015.12</v>
      </c>
      <c r="J13" s="26">
        <v>2017.12</v>
      </c>
      <c r="K13" s="62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s="4" customFormat="1" ht="21.95" customHeight="1">
      <c r="A14" s="25">
        <v>3</v>
      </c>
      <c r="B14" s="26" t="s">
        <v>798</v>
      </c>
      <c r="C14" s="27" t="s">
        <v>799</v>
      </c>
      <c r="D14" s="28" t="s">
        <v>794</v>
      </c>
      <c r="E14" s="28">
        <v>1500</v>
      </c>
      <c r="F14" s="28">
        <v>82</v>
      </c>
      <c r="G14" s="28">
        <v>4000</v>
      </c>
      <c r="H14" s="28" t="s">
        <v>800</v>
      </c>
      <c r="I14" s="64" t="s">
        <v>801</v>
      </c>
      <c r="J14" s="64">
        <v>2017.12</v>
      </c>
      <c r="K14" s="6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</row>
    <row r="15" spans="1:45" s="4" customFormat="1" ht="21.95" customHeight="1">
      <c r="A15" s="25">
        <v>4</v>
      </c>
      <c r="B15" s="26" t="s">
        <v>802</v>
      </c>
      <c r="C15" s="28" t="s">
        <v>803</v>
      </c>
      <c r="D15" s="28" t="s">
        <v>794</v>
      </c>
      <c r="E15" s="29">
        <v>1000</v>
      </c>
      <c r="F15" s="28">
        <v>50</v>
      </c>
      <c r="G15" s="29">
        <v>2800</v>
      </c>
      <c r="H15" s="28" t="s">
        <v>804</v>
      </c>
      <c r="I15" s="64">
        <v>2015.09</v>
      </c>
      <c r="J15" s="64">
        <v>2016.09</v>
      </c>
      <c r="K15" s="6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</row>
    <row r="16" spans="1:45" s="4" customFormat="1" ht="21.95" customHeight="1">
      <c r="A16" s="25">
        <v>5</v>
      </c>
      <c r="B16" s="26" t="s">
        <v>805</v>
      </c>
      <c r="C16" s="28" t="s">
        <v>806</v>
      </c>
      <c r="D16" s="28" t="s">
        <v>794</v>
      </c>
      <c r="E16" s="29">
        <v>26800</v>
      </c>
      <c r="F16" s="28">
        <v>1512</v>
      </c>
      <c r="G16" s="29">
        <v>80034.509999999995</v>
      </c>
      <c r="H16" s="28" t="s">
        <v>807</v>
      </c>
      <c r="I16" s="64">
        <v>2015.11</v>
      </c>
      <c r="J16" s="64" t="s">
        <v>808</v>
      </c>
      <c r="K16" s="6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</row>
    <row r="17" spans="1:45" s="4" customFormat="1" ht="21.95" customHeight="1">
      <c r="A17" s="25">
        <v>6</v>
      </c>
      <c r="B17" s="26" t="s">
        <v>809</v>
      </c>
      <c r="C17" s="26" t="s">
        <v>810</v>
      </c>
      <c r="D17" s="26" t="s">
        <v>794</v>
      </c>
      <c r="E17" s="30">
        <v>1258.21</v>
      </c>
      <c r="F17" s="26">
        <v>64</v>
      </c>
      <c r="G17" s="30">
        <v>2459.2800000000002</v>
      </c>
      <c r="H17" s="26" t="s">
        <v>811</v>
      </c>
      <c r="I17" s="64" t="s">
        <v>812</v>
      </c>
      <c r="J17" s="64" t="s">
        <v>813</v>
      </c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</row>
    <row r="18" spans="1:45" s="4" customFormat="1" ht="21.95" customHeight="1">
      <c r="A18" s="526" t="s">
        <v>2016</v>
      </c>
      <c r="B18" s="527"/>
      <c r="C18" s="528"/>
      <c r="D18" s="31"/>
      <c r="E18" s="32">
        <f>SUM(E19:E31)</f>
        <v>6793</v>
      </c>
      <c r="F18" s="32">
        <f>SUM(F19:F31)</f>
        <v>595</v>
      </c>
      <c r="G18" s="32">
        <f>SUM(G19:G31)</f>
        <v>28304</v>
      </c>
      <c r="H18" s="31"/>
      <c r="I18" s="31"/>
      <c r="J18" s="31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</row>
    <row r="19" spans="1:45" s="4" customFormat="1" ht="21.95" customHeight="1">
      <c r="A19" s="25">
        <v>7</v>
      </c>
      <c r="B19" s="33" t="s">
        <v>814</v>
      </c>
      <c r="C19" s="34" t="s">
        <v>815</v>
      </c>
      <c r="D19" s="28" t="s">
        <v>794</v>
      </c>
      <c r="E19" s="35">
        <v>505</v>
      </c>
      <c r="F19" s="33">
        <v>60</v>
      </c>
      <c r="G19" s="28">
        <v>2731</v>
      </c>
      <c r="H19" s="34" t="s">
        <v>816</v>
      </c>
      <c r="I19" s="35">
        <v>2015.11</v>
      </c>
      <c r="J19" s="28">
        <v>2017.05</v>
      </c>
      <c r="K19" s="6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</row>
    <row r="20" spans="1:45" s="3" customFormat="1" ht="21.95" customHeight="1">
      <c r="A20" s="25">
        <v>8</v>
      </c>
      <c r="B20" s="33" t="s">
        <v>817</v>
      </c>
      <c r="C20" s="34" t="s">
        <v>818</v>
      </c>
      <c r="D20" s="28" t="s">
        <v>794</v>
      </c>
      <c r="E20" s="35">
        <v>715</v>
      </c>
      <c r="F20" s="33">
        <v>80</v>
      </c>
      <c r="G20" s="26">
        <v>3863</v>
      </c>
      <c r="H20" s="34" t="s">
        <v>819</v>
      </c>
      <c r="I20" s="35">
        <v>2015.11</v>
      </c>
      <c r="J20" s="28">
        <v>2017.05</v>
      </c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s="4" customFormat="1" ht="21.95" customHeight="1">
      <c r="A21" s="25">
        <v>9</v>
      </c>
      <c r="B21" s="33" t="s">
        <v>820</v>
      </c>
      <c r="C21" s="34" t="s">
        <v>821</v>
      </c>
      <c r="D21" s="28" t="s">
        <v>794</v>
      </c>
      <c r="E21" s="35">
        <v>357</v>
      </c>
      <c r="F21" s="33">
        <v>40</v>
      </c>
      <c r="G21" s="28">
        <v>1931</v>
      </c>
      <c r="H21" s="34" t="s">
        <v>822</v>
      </c>
      <c r="I21" s="35">
        <v>2015.12</v>
      </c>
      <c r="J21" s="28">
        <v>2017.05</v>
      </c>
      <c r="K21" s="6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</row>
    <row r="22" spans="1:45" s="4" customFormat="1" ht="21.95" customHeight="1">
      <c r="A22" s="25">
        <v>10</v>
      </c>
      <c r="B22" s="33" t="s">
        <v>823</v>
      </c>
      <c r="C22" s="34" t="s">
        <v>824</v>
      </c>
      <c r="D22" s="28" t="s">
        <v>794</v>
      </c>
      <c r="E22" s="35">
        <v>170</v>
      </c>
      <c r="F22" s="33">
        <v>18</v>
      </c>
      <c r="G22" s="28">
        <v>919</v>
      </c>
      <c r="H22" s="34" t="s">
        <v>825</v>
      </c>
      <c r="I22" s="35">
        <v>2015.12</v>
      </c>
      <c r="J22" s="28">
        <v>2017.05</v>
      </c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</row>
    <row r="23" spans="1:45" s="4" customFormat="1" ht="21.95" customHeight="1">
      <c r="A23" s="25">
        <v>11</v>
      </c>
      <c r="B23" s="33" t="s">
        <v>826</v>
      </c>
      <c r="C23" s="34" t="s">
        <v>827</v>
      </c>
      <c r="D23" s="28" t="s">
        <v>794</v>
      </c>
      <c r="E23" s="35">
        <v>143</v>
      </c>
      <c r="F23" s="33">
        <v>16</v>
      </c>
      <c r="G23" s="28">
        <v>773</v>
      </c>
      <c r="H23" s="34" t="s">
        <v>828</v>
      </c>
      <c r="I23" s="35">
        <v>2015.11</v>
      </c>
      <c r="J23" s="28">
        <v>2017.05</v>
      </c>
      <c r="K23" s="6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</row>
    <row r="24" spans="1:45" s="5" customFormat="1" ht="21.95" customHeight="1">
      <c r="A24" s="25">
        <v>12</v>
      </c>
      <c r="B24" s="33" t="s">
        <v>829</v>
      </c>
      <c r="C24" s="34" t="s">
        <v>830</v>
      </c>
      <c r="D24" s="28" t="s">
        <v>794</v>
      </c>
      <c r="E24" s="36">
        <v>283</v>
      </c>
      <c r="F24" s="33">
        <v>30</v>
      </c>
      <c r="G24" s="28">
        <v>1532</v>
      </c>
      <c r="H24" s="34" t="s">
        <v>831</v>
      </c>
      <c r="I24" s="35">
        <v>2015.11</v>
      </c>
      <c r="J24" s="28">
        <v>2017.05</v>
      </c>
      <c r="K24" s="6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</row>
    <row r="25" spans="1:45">
      <c r="A25" s="25">
        <v>13</v>
      </c>
      <c r="B25" s="33" t="s">
        <v>832</v>
      </c>
      <c r="C25" s="34" t="s">
        <v>833</v>
      </c>
      <c r="D25" s="28" t="s">
        <v>794</v>
      </c>
      <c r="E25" s="36">
        <v>214</v>
      </c>
      <c r="F25" s="33">
        <v>24</v>
      </c>
      <c r="G25" s="28">
        <v>1159</v>
      </c>
      <c r="H25" s="34" t="s">
        <v>834</v>
      </c>
      <c r="I25" s="35">
        <v>2015.11</v>
      </c>
      <c r="J25" s="28">
        <v>2017.05</v>
      </c>
    </row>
    <row r="26" spans="1:45">
      <c r="A26" s="25">
        <v>14</v>
      </c>
      <c r="B26" s="33" t="s">
        <v>835</v>
      </c>
      <c r="C26" s="34" t="s">
        <v>836</v>
      </c>
      <c r="D26" s="28" t="s">
        <v>794</v>
      </c>
      <c r="E26" s="36">
        <v>404</v>
      </c>
      <c r="F26" s="33">
        <v>48</v>
      </c>
      <c r="G26" s="28">
        <v>2184</v>
      </c>
      <c r="H26" s="34" t="s">
        <v>816</v>
      </c>
      <c r="I26" s="35">
        <v>2015.12</v>
      </c>
      <c r="J26" s="28">
        <v>2017.05</v>
      </c>
    </row>
    <row r="27" spans="1:45">
      <c r="A27" s="25">
        <v>15</v>
      </c>
      <c r="B27" s="33" t="s">
        <v>837</v>
      </c>
      <c r="C27" s="34" t="s">
        <v>838</v>
      </c>
      <c r="D27" s="28" t="s">
        <v>794</v>
      </c>
      <c r="E27" s="36">
        <v>107</v>
      </c>
      <c r="F27" s="33">
        <v>12</v>
      </c>
      <c r="G27" s="28">
        <v>579</v>
      </c>
      <c r="H27" s="34" t="s">
        <v>839</v>
      </c>
      <c r="I27" s="35">
        <v>2015.11</v>
      </c>
      <c r="J27" s="28">
        <v>2017.05</v>
      </c>
    </row>
    <row r="28" spans="1:45">
      <c r="A28" s="25">
        <v>16</v>
      </c>
      <c r="B28" s="33" t="s">
        <v>840</v>
      </c>
      <c r="C28" s="34" t="s">
        <v>838</v>
      </c>
      <c r="D28" s="28" t="s">
        <v>794</v>
      </c>
      <c r="E28" s="36">
        <v>172</v>
      </c>
      <c r="F28" s="33">
        <v>20</v>
      </c>
      <c r="G28" s="37">
        <v>932</v>
      </c>
      <c r="H28" s="34" t="s">
        <v>839</v>
      </c>
      <c r="I28" s="35">
        <v>2015.11</v>
      </c>
      <c r="J28" s="28">
        <v>2017.05</v>
      </c>
    </row>
    <row r="29" spans="1:45">
      <c r="A29" s="25">
        <v>17</v>
      </c>
      <c r="B29" s="33" t="s">
        <v>841</v>
      </c>
      <c r="C29" s="34" t="s">
        <v>842</v>
      </c>
      <c r="D29" s="28" t="s">
        <v>794</v>
      </c>
      <c r="E29" s="36">
        <v>71</v>
      </c>
      <c r="F29" s="33">
        <v>12</v>
      </c>
      <c r="G29" s="28">
        <v>579</v>
      </c>
      <c r="H29" s="34" t="s">
        <v>843</v>
      </c>
      <c r="I29" s="35">
        <v>2015.11</v>
      </c>
      <c r="J29" s="28">
        <v>2017.05</v>
      </c>
    </row>
    <row r="30" spans="1:45">
      <c r="A30" s="25">
        <v>18</v>
      </c>
      <c r="B30" s="33" t="s">
        <v>844</v>
      </c>
      <c r="C30" s="34" t="s">
        <v>845</v>
      </c>
      <c r="D30" s="28" t="s">
        <v>794</v>
      </c>
      <c r="E30" s="36">
        <v>2800</v>
      </c>
      <c r="F30" s="33">
        <v>168</v>
      </c>
      <c r="G30" s="38">
        <v>9200</v>
      </c>
      <c r="H30" s="34" t="s">
        <v>846</v>
      </c>
      <c r="I30" s="25">
        <v>2015.01</v>
      </c>
      <c r="J30" s="28">
        <v>2017.11</v>
      </c>
    </row>
    <row r="31" spans="1:45" ht="22.5">
      <c r="A31" s="25">
        <v>19</v>
      </c>
      <c r="B31" s="33" t="s">
        <v>847</v>
      </c>
      <c r="C31" s="34" t="s">
        <v>848</v>
      </c>
      <c r="D31" s="28" t="s">
        <v>794</v>
      </c>
      <c r="E31" s="35">
        <v>852</v>
      </c>
      <c r="F31" s="33">
        <v>67</v>
      </c>
      <c r="G31" s="39">
        <v>1922</v>
      </c>
      <c r="H31" s="34" t="s">
        <v>849</v>
      </c>
      <c r="I31" s="25" t="s">
        <v>850</v>
      </c>
      <c r="J31" s="28">
        <v>2016.12</v>
      </c>
    </row>
    <row r="32" spans="1:45">
      <c r="A32" s="513" t="s">
        <v>2019</v>
      </c>
      <c r="B32" s="514"/>
      <c r="C32" s="515"/>
      <c r="D32" s="32"/>
      <c r="E32" s="32">
        <f>SUM(E33:E40)</f>
        <v>38786</v>
      </c>
      <c r="F32" s="32">
        <f>SUM(F33:F40)</f>
        <v>1415</v>
      </c>
      <c r="G32" s="32">
        <f>SUM(G33:G40)</f>
        <v>63580.800000000003</v>
      </c>
      <c r="H32" s="31"/>
      <c r="I32" s="31"/>
      <c r="J32" s="69"/>
    </row>
    <row r="33" spans="1:10" ht="22.5">
      <c r="A33" s="33">
        <v>20</v>
      </c>
      <c r="B33" s="33" t="s">
        <v>851</v>
      </c>
      <c r="C33" s="33" t="s">
        <v>852</v>
      </c>
      <c r="D33" s="33" t="s">
        <v>853</v>
      </c>
      <c r="E33" s="33">
        <v>9011</v>
      </c>
      <c r="F33" s="33">
        <v>784</v>
      </c>
      <c r="G33" s="33">
        <v>32185</v>
      </c>
      <c r="H33" s="33" t="s">
        <v>854</v>
      </c>
      <c r="I33" s="33">
        <v>2015.6</v>
      </c>
      <c r="J33" s="33">
        <v>2016.12</v>
      </c>
    </row>
    <row r="34" spans="1:10" ht="33.75">
      <c r="A34" s="33">
        <v>21</v>
      </c>
      <c r="B34" s="33" t="s">
        <v>855</v>
      </c>
      <c r="C34" s="33" t="s">
        <v>856</v>
      </c>
      <c r="D34" s="33" t="s">
        <v>853</v>
      </c>
      <c r="E34" s="33">
        <v>2762</v>
      </c>
      <c r="F34" s="33">
        <v>120</v>
      </c>
      <c r="G34" s="33">
        <v>6326</v>
      </c>
      <c r="H34" s="33" t="s">
        <v>857</v>
      </c>
      <c r="I34" s="33">
        <v>2015.9</v>
      </c>
      <c r="J34" s="33">
        <v>2016.3</v>
      </c>
    </row>
    <row r="35" spans="1:10" ht="22.5">
      <c r="A35" s="33">
        <v>22</v>
      </c>
      <c r="B35" s="33" t="s">
        <v>858</v>
      </c>
      <c r="C35" s="33" t="s">
        <v>859</v>
      </c>
      <c r="D35" s="33" t="s">
        <v>794</v>
      </c>
      <c r="E35" s="33">
        <v>10000</v>
      </c>
      <c r="F35" s="33">
        <v>45</v>
      </c>
      <c r="G35" s="33">
        <v>2499</v>
      </c>
      <c r="H35" s="33" t="s">
        <v>860</v>
      </c>
      <c r="I35" s="33">
        <v>2014.1</v>
      </c>
      <c r="J35" s="33">
        <v>2016.1</v>
      </c>
    </row>
    <row r="36" spans="1:10" ht="22.5">
      <c r="A36" s="33">
        <v>23</v>
      </c>
      <c r="B36" s="33" t="s">
        <v>861</v>
      </c>
      <c r="C36" s="33" t="s">
        <v>862</v>
      </c>
      <c r="D36" s="33" t="s">
        <v>794</v>
      </c>
      <c r="E36" s="33">
        <v>2850</v>
      </c>
      <c r="F36" s="33">
        <v>86</v>
      </c>
      <c r="G36" s="33">
        <v>4157</v>
      </c>
      <c r="H36" s="33" t="s">
        <v>863</v>
      </c>
      <c r="I36" s="33">
        <v>2015.12</v>
      </c>
      <c r="J36" s="33">
        <v>2016.12</v>
      </c>
    </row>
    <row r="37" spans="1:10" ht="22.5">
      <c r="A37" s="33">
        <v>24</v>
      </c>
      <c r="B37" s="33" t="s">
        <v>864</v>
      </c>
      <c r="C37" s="33" t="s">
        <v>865</v>
      </c>
      <c r="D37" s="33" t="s">
        <v>794</v>
      </c>
      <c r="E37" s="33">
        <v>3000</v>
      </c>
      <c r="F37" s="33">
        <v>100</v>
      </c>
      <c r="G37" s="33">
        <v>5931</v>
      </c>
      <c r="H37" s="33" t="s">
        <v>866</v>
      </c>
      <c r="I37" s="33">
        <v>2015.11</v>
      </c>
      <c r="J37" s="33">
        <v>2016.1</v>
      </c>
    </row>
    <row r="38" spans="1:10" ht="22.5">
      <c r="A38" s="33">
        <v>25</v>
      </c>
      <c r="B38" s="33" t="s">
        <v>867</v>
      </c>
      <c r="C38" s="33" t="s">
        <v>868</v>
      </c>
      <c r="D38" s="33" t="s">
        <v>794</v>
      </c>
      <c r="E38" s="33">
        <v>1713</v>
      </c>
      <c r="F38" s="33">
        <v>40</v>
      </c>
      <c r="G38" s="33">
        <v>2024</v>
      </c>
      <c r="H38" s="33" t="s">
        <v>869</v>
      </c>
      <c r="I38" s="33">
        <v>2015.9</v>
      </c>
      <c r="J38" s="33">
        <v>2016.6</v>
      </c>
    </row>
    <row r="39" spans="1:10" ht="33.75">
      <c r="A39" s="33">
        <v>26</v>
      </c>
      <c r="B39" s="33" t="s">
        <v>870</v>
      </c>
      <c r="C39" s="33" t="s">
        <v>871</v>
      </c>
      <c r="D39" s="33" t="s">
        <v>794</v>
      </c>
      <c r="E39" s="33">
        <v>8500</v>
      </c>
      <c r="F39" s="33">
        <v>150</v>
      </c>
      <c r="G39" s="33">
        <v>5900</v>
      </c>
      <c r="H39" s="33" t="s">
        <v>872</v>
      </c>
      <c r="I39" s="33">
        <v>2015.11</v>
      </c>
      <c r="J39" s="33">
        <v>2017.3</v>
      </c>
    </row>
    <row r="40" spans="1:10" ht="22.5">
      <c r="A40" s="33">
        <v>27</v>
      </c>
      <c r="B40" s="33" t="s">
        <v>873</v>
      </c>
      <c r="C40" s="33" t="s">
        <v>2020</v>
      </c>
      <c r="D40" s="33" t="s">
        <v>794</v>
      </c>
      <c r="E40" s="33">
        <v>950</v>
      </c>
      <c r="F40" s="33">
        <v>90</v>
      </c>
      <c r="G40" s="33">
        <v>4558.8</v>
      </c>
      <c r="H40" s="33" t="s">
        <v>874</v>
      </c>
      <c r="I40" s="33">
        <v>2015.12</v>
      </c>
      <c r="J40" s="33">
        <v>2016.12</v>
      </c>
    </row>
    <row r="41" spans="1:10" ht="27" customHeight="1">
      <c r="A41" s="513" t="s">
        <v>2021</v>
      </c>
      <c r="B41" s="514"/>
      <c r="C41" s="515"/>
      <c r="D41" s="32"/>
      <c r="E41" s="32">
        <f>SUM(E42:E64)</f>
        <v>9525</v>
      </c>
      <c r="F41" s="32">
        <f>SUM(F42:F64)</f>
        <v>1076</v>
      </c>
      <c r="G41" s="32">
        <f>SUM(G42:G64)</f>
        <v>49728</v>
      </c>
      <c r="H41" s="31"/>
      <c r="I41" s="31"/>
      <c r="J41" s="69"/>
    </row>
    <row r="42" spans="1:10">
      <c r="A42" s="26">
        <v>28</v>
      </c>
      <c r="B42" s="41" t="s">
        <v>875</v>
      </c>
      <c r="C42" s="25" t="s">
        <v>876</v>
      </c>
      <c r="D42" s="28" t="s">
        <v>794</v>
      </c>
      <c r="E42" s="42">
        <v>175</v>
      </c>
      <c r="F42" s="43">
        <v>25</v>
      </c>
      <c r="G42" s="42">
        <v>875</v>
      </c>
      <c r="H42" s="25" t="s">
        <v>877</v>
      </c>
      <c r="I42" s="25">
        <v>2015.06</v>
      </c>
      <c r="J42" s="29">
        <v>2016.05</v>
      </c>
    </row>
    <row r="43" spans="1:10">
      <c r="A43" s="26">
        <v>29</v>
      </c>
      <c r="B43" s="38" t="s">
        <v>878</v>
      </c>
      <c r="C43" s="38" t="s">
        <v>2026</v>
      </c>
      <c r="D43" s="28" t="s">
        <v>794</v>
      </c>
      <c r="E43" s="44">
        <v>140</v>
      </c>
      <c r="F43" s="45">
        <v>20</v>
      </c>
      <c r="G43" s="26">
        <v>700</v>
      </c>
      <c r="H43" s="38" t="s">
        <v>879</v>
      </c>
      <c r="I43" s="25">
        <v>2015.07</v>
      </c>
      <c r="J43" s="29">
        <v>2016.05</v>
      </c>
    </row>
    <row r="44" spans="1:10">
      <c r="A44" s="26">
        <v>30</v>
      </c>
      <c r="B44" s="46" t="s">
        <v>880</v>
      </c>
      <c r="C44" s="46" t="s">
        <v>881</v>
      </c>
      <c r="D44" s="28" t="s">
        <v>882</v>
      </c>
      <c r="E44" s="47">
        <v>420</v>
      </c>
      <c r="F44" s="48">
        <v>60</v>
      </c>
      <c r="G44" s="49">
        <v>2300</v>
      </c>
      <c r="H44" s="46" t="s">
        <v>883</v>
      </c>
      <c r="I44" s="25">
        <v>2015.05</v>
      </c>
      <c r="J44" s="29">
        <v>2016.11</v>
      </c>
    </row>
    <row r="45" spans="1:10" ht="20.100000000000001" customHeight="1">
      <c r="A45" s="26">
        <v>31</v>
      </c>
      <c r="B45" s="46" t="s">
        <v>884</v>
      </c>
      <c r="C45" s="46" t="s">
        <v>885</v>
      </c>
      <c r="D45" s="28" t="s">
        <v>882</v>
      </c>
      <c r="E45" s="47">
        <v>240</v>
      </c>
      <c r="F45" s="50">
        <v>48</v>
      </c>
      <c r="G45" s="49">
        <v>1700</v>
      </c>
      <c r="H45" s="46" t="s">
        <v>886</v>
      </c>
      <c r="I45" s="70">
        <v>2015.1</v>
      </c>
      <c r="J45" s="29">
        <v>2016.06</v>
      </c>
    </row>
    <row r="46" spans="1:10">
      <c r="A46" s="26">
        <v>32</v>
      </c>
      <c r="B46" s="46" t="s">
        <v>887</v>
      </c>
      <c r="C46" s="46" t="s">
        <v>2029</v>
      </c>
      <c r="D46" s="28" t="s">
        <v>794</v>
      </c>
      <c r="E46" s="47">
        <v>285</v>
      </c>
      <c r="F46" s="50">
        <v>25</v>
      </c>
      <c r="G46" s="49">
        <v>1384</v>
      </c>
      <c r="H46" s="46" t="s">
        <v>888</v>
      </c>
      <c r="I46" s="25">
        <v>2015.12</v>
      </c>
      <c r="J46" s="29">
        <v>2016.12</v>
      </c>
    </row>
    <row r="47" spans="1:10">
      <c r="A47" s="26">
        <v>33</v>
      </c>
      <c r="B47" s="46" t="s">
        <v>889</v>
      </c>
      <c r="C47" s="46" t="s">
        <v>2026</v>
      </c>
      <c r="D47" s="28" t="s">
        <v>794</v>
      </c>
      <c r="E47" s="47">
        <v>300</v>
      </c>
      <c r="F47" s="50">
        <v>35</v>
      </c>
      <c r="G47" s="49">
        <v>1620</v>
      </c>
      <c r="H47" s="46" t="s">
        <v>890</v>
      </c>
      <c r="I47" s="25">
        <v>2015.12</v>
      </c>
      <c r="J47" s="29">
        <v>2016.09</v>
      </c>
    </row>
    <row r="48" spans="1:10">
      <c r="A48" s="26">
        <v>34</v>
      </c>
      <c r="B48" s="46" t="s">
        <v>891</v>
      </c>
      <c r="C48" s="46" t="s">
        <v>2024</v>
      </c>
      <c r="D48" s="28" t="s">
        <v>794</v>
      </c>
      <c r="E48" s="47">
        <v>540</v>
      </c>
      <c r="F48" s="50">
        <v>64</v>
      </c>
      <c r="G48" s="49">
        <v>2780</v>
      </c>
      <c r="H48" s="46" t="s">
        <v>892</v>
      </c>
      <c r="I48" s="71">
        <v>2015.1</v>
      </c>
      <c r="J48" s="29">
        <v>2016.1</v>
      </c>
    </row>
    <row r="49" spans="1:10">
      <c r="A49" s="26">
        <v>35</v>
      </c>
      <c r="B49" s="46" t="s">
        <v>893</v>
      </c>
      <c r="C49" s="46" t="s">
        <v>894</v>
      </c>
      <c r="D49" s="28" t="s">
        <v>794</v>
      </c>
      <c r="E49" s="47">
        <v>382</v>
      </c>
      <c r="F49" s="50">
        <v>60</v>
      </c>
      <c r="G49" s="49">
        <v>2592</v>
      </c>
      <c r="H49" s="46" t="s">
        <v>895</v>
      </c>
      <c r="I49" s="25">
        <v>2015.11</v>
      </c>
      <c r="J49" s="29">
        <v>2016.1</v>
      </c>
    </row>
    <row r="50" spans="1:10">
      <c r="A50" s="26">
        <v>36</v>
      </c>
      <c r="B50" s="46" t="s">
        <v>896</v>
      </c>
      <c r="C50" s="46" t="s">
        <v>897</v>
      </c>
      <c r="D50" s="28" t="s">
        <v>794</v>
      </c>
      <c r="E50" s="47">
        <v>320</v>
      </c>
      <c r="F50" s="50">
        <v>36</v>
      </c>
      <c r="G50" s="49">
        <v>1890</v>
      </c>
      <c r="H50" s="46" t="s">
        <v>898</v>
      </c>
      <c r="I50" s="25">
        <v>2015.12</v>
      </c>
      <c r="J50" s="29">
        <v>2016.12</v>
      </c>
    </row>
    <row r="51" spans="1:10">
      <c r="A51" s="26">
        <v>37</v>
      </c>
      <c r="B51" s="46" t="s">
        <v>899</v>
      </c>
      <c r="C51" s="46" t="s">
        <v>900</v>
      </c>
      <c r="D51" s="28" t="s">
        <v>794</v>
      </c>
      <c r="E51" s="47">
        <v>360</v>
      </c>
      <c r="F51" s="50">
        <v>50</v>
      </c>
      <c r="G51" s="49">
        <v>2000</v>
      </c>
      <c r="H51" s="46" t="s">
        <v>901</v>
      </c>
      <c r="I51" s="25">
        <v>2015.12</v>
      </c>
      <c r="J51" s="29">
        <v>2016.11</v>
      </c>
    </row>
    <row r="52" spans="1:10">
      <c r="A52" s="26">
        <v>38</v>
      </c>
      <c r="B52" s="46" t="s">
        <v>902</v>
      </c>
      <c r="C52" s="46" t="s">
        <v>2028</v>
      </c>
      <c r="D52" s="28" t="s">
        <v>794</v>
      </c>
      <c r="E52" s="47">
        <v>800</v>
      </c>
      <c r="F52" s="50">
        <v>48</v>
      </c>
      <c r="G52" s="49">
        <v>2880</v>
      </c>
      <c r="H52" s="46" t="s">
        <v>903</v>
      </c>
      <c r="I52" s="25">
        <v>2015.11</v>
      </c>
      <c r="J52" s="72">
        <v>2016.1</v>
      </c>
    </row>
    <row r="53" spans="1:10">
      <c r="A53" s="26">
        <v>39</v>
      </c>
      <c r="B53" s="46" t="s">
        <v>904</v>
      </c>
      <c r="C53" s="46" t="s">
        <v>905</v>
      </c>
      <c r="D53" s="28" t="s">
        <v>794</v>
      </c>
      <c r="E53" s="47">
        <v>380</v>
      </c>
      <c r="F53" s="48">
        <v>50</v>
      </c>
      <c r="G53" s="49">
        <v>2000</v>
      </c>
      <c r="H53" s="46" t="s">
        <v>906</v>
      </c>
      <c r="I53" s="25">
        <v>2015.12</v>
      </c>
      <c r="J53" s="72">
        <v>2016.11</v>
      </c>
    </row>
    <row r="54" spans="1:10">
      <c r="A54" s="26">
        <v>40</v>
      </c>
      <c r="B54" s="46" t="s">
        <v>907</v>
      </c>
      <c r="C54" s="46" t="s">
        <v>2027</v>
      </c>
      <c r="D54" s="28" t="s">
        <v>794</v>
      </c>
      <c r="E54" s="47">
        <v>820</v>
      </c>
      <c r="F54" s="48">
        <v>90</v>
      </c>
      <c r="G54" s="49">
        <v>5400</v>
      </c>
      <c r="H54" s="46" t="s">
        <v>908</v>
      </c>
      <c r="I54" s="25">
        <v>2015.12</v>
      </c>
      <c r="J54" s="72">
        <v>2016.1</v>
      </c>
    </row>
    <row r="55" spans="1:10">
      <c r="A55" s="26">
        <v>41</v>
      </c>
      <c r="B55" s="46" t="s">
        <v>909</v>
      </c>
      <c r="C55" s="46" t="s">
        <v>2023</v>
      </c>
      <c r="D55" s="28" t="s">
        <v>794</v>
      </c>
      <c r="E55" s="47">
        <v>200</v>
      </c>
      <c r="F55" s="48">
        <v>24</v>
      </c>
      <c r="G55" s="49">
        <v>900</v>
      </c>
      <c r="H55" s="46" t="s">
        <v>910</v>
      </c>
      <c r="I55" s="71">
        <v>2015.11</v>
      </c>
      <c r="J55" s="72">
        <v>2016.06</v>
      </c>
    </row>
    <row r="56" spans="1:10">
      <c r="A56" s="26">
        <v>42</v>
      </c>
      <c r="B56" s="46" t="s">
        <v>911</v>
      </c>
      <c r="C56" s="46" t="s">
        <v>2025</v>
      </c>
      <c r="D56" s="28" t="s">
        <v>794</v>
      </c>
      <c r="E56" s="47">
        <v>380</v>
      </c>
      <c r="F56" s="48">
        <v>35</v>
      </c>
      <c r="G56" s="49">
        <v>2100</v>
      </c>
      <c r="H56" s="46" t="s">
        <v>912</v>
      </c>
      <c r="I56" s="71">
        <v>2015.1</v>
      </c>
      <c r="J56" s="72">
        <v>2016.11</v>
      </c>
    </row>
    <row r="57" spans="1:10">
      <c r="A57" s="26">
        <v>43</v>
      </c>
      <c r="B57" s="46" t="s">
        <v>913</v>
      </c>
      <c r="C57" s="46" t="s">
        <v>2022</v>
      </c>
      <c r="D57" s="28" t="s">
        <v>794</v>
      </c>
      <c r="E57" s="47">
        <v>1000</v>
      </c>
      <c r="F57" s="48">
        <v>70</v>
      </c>
      <c r="G57" s="49">
        <v>4100</v>
      </c>
      <c r="H57" s="46" t="s">
        <v>914</v>
      </c>
      <c r="I57" s="25">
        <v>2015.12</v>
      </c>
      <c r="J57" s="29">
        <v>2016.12</v>
      </c>
    </row>
    <row r="58" spans="1:10">
      <c r="A58" s="26">
        <v>44</v>
      </c>
      <c r="B58" s="51" t="s">
        <v>915</v>
      </c>
      <c r="C58" s="28" t="s">
        <v>916</v>
      </c>
      <c r="D58" s="28" t="s">
        <v>794</v>
      </c>
      <c r="E58" s="52">
        <v>320</v>
      </c>
      <c r="F58" s="53">
        <v>40</v>
      </c>
      <c r="G58" s="54">
        <v>1600</v>
      </c>
      <c r="H58" s="28" t="s">
        <v>917</v>
      </c>
      <c r="I58" s="25">
        <v>2015.12</v>
      </c>
      <c r="J58" s="29">
        <v>2016.11</v>
      </c>
    </row>
    <row r="59" spans="1:10">
      <c r="A59" s="26">
        <v>45</v>
      </c>
      <c r="B59" s="51" t="s">
        <v>918</v>
      </c>
      <c r="C59" s="28" t="s">
        <v>916</v>
      </c>
      <c r="D59" s="28" t="s">
        <v>794</v>
      </c>
      <c r="E59" s="52">
        <v>310</v>
      </c>
      <c r="F59" s="53">
        <v>30</v>
      </c>
      <c r="G59" s="54">
        <v>1191</v>
      </c>
      <c r="H59" s="51" t="s">
        <v>919</v>
      </c>
      <c r="I59" s="25">
        <v>2015.12</v>
      </c>
      <c r="J59" s="29">
        <v>2016.04</v>
      </c>
    </row>
    <row r="60" spans="1:10">
      <c r="A60" s="26">
        <v>46</v>
      </c>
      <c r="B60" s="51" t="s">
        <v>920</v>
      </c>
      <c r="C60" s="28" t="s">
        <v>916</v>
      </c>
      <c r="D60" s="28" t="s">
        <v>794</v>
      </c>
      <c r="E60" s="52">
        <v>268</v>
      </c>
      <c r="F60" s="53">
        <v>30</v>
      </c>
      <c r="G60" s="54">
        <v>1050</v>
      </c>
      <c r="H60" s="51" t="s">
        <v>921</v>
      </c>
      <c r="I60" s="25">
        <v>2015.12</v>
      </c>
      <c r="J60" s="29">
        <v>2016.12</v>
      </c>
    </row>
    <row r="61" spans="1:10">
      <c r="A61" s="26">
        <v>47</v>
      </c>
      <c r="B61" s="51" t="s">
        <v>922</v>
      </c>
      <c r="C61" s="28" t="s">
        <v>916</v>
      </c>
      <c r="D61" s="28" t="s">
        <v>794</v>
      </c>
      <c r="E61" s="52">
        <v>200</v>
      </c>
      <c r="F61" s="53">
        <v>22</v>
      </c>
      <c r="G61" s="54">
        <v>770</v>
      </c>
      <c r="H61" s="51" t="s">
        <v>923</v>
      </c>
      <c r="I61" s="25">
        <v>2015.07</v>
      </c>
      <c r="J61" s="29">
        <v>2016.05</v>
      </c>
    </row>
    <row r="62" spans="1:10">
      <c r="A62" s="26">
        <v>48</v>
      </c>
      <c r="B62" s="55" t="s">
        <v>924</v>
      </c>
      <c r="C62" s="55" t="s">
        <v>924</v>
      </c>
      <c r="D62" s="28" t="s">
        <v>794</v>
      </c>
      <c r="E62" s="56">
        <v>422</v>
      </c>
      <c r="F62" s="57">
        <v>47</v>
      </c>
      <c r="G62" s="58">
        <v>2639</v>
      </c>
      <c r="H62" s="55" t="s">
        <v>925</v>
      </c>
      <c r="I62" s="25">
        <v>2015.01</v>
      </c>
      <c r="J62" s="29">
        <v>2016.05</v>
      </c>
    </row>
    <row r="63" spans="1:10">
      <c r="A63" s="26">
        <v>49</v>
      </c>
      <c r="B63" s="55" t="s">
        <v>926</v>
      </c>
      <c r="C63" s="55" t="s">
        <v>927</v>
      </c>
      <c r="D63" s="28" t="s">
        <v>794</v>
      </c>
      <c r="E63" s="56">
        <v>895</v>
      </c>
      <c r="F63" s="57">
        <v>125</v>
      </c>
      <c r="G63" s="58">
        <v>5657</v>
      </c>
      <c r="H63" s="55" t="s">
        <v>925</v>
      </c>
      <c r="I63" s="25">
        <v>2015.05</v>
      </c>
      <c r="J63" s="29">
        <v>2016.04</v>
      </c>
    </row>
    <row r="64" spans="1:10" ht="22.5">
      <c r="A64" s="26">
        <v>50</v>
      </c>
      <c r="B64" s="55" t="s">
        <v>928</v>
      </c>
      <c r="C64" s="55" t="s">
        <v>929</v>
      </c>
      <c r="D64" s="28" t="s">
        <v>794</v>
      </c>
      <c r="E64" s="56">
        <v>368</v>
      </c>
      <c r="F64" s="57">
        <v>42</v>
      </c>
      <c r="G64" s="58">
        <v>1600</v>
      </c>
      <c r="H64" s="55" t="s">
        <v>925</v>
      </c>
      <c r="I64" s="25">
        <v>2015.04</v>
      </c>
      <c r="J64" s="73">
        <v>2016.1</v>
      </c>
    </row>
    <row r="65" spans="1:10">
      <c r="A65" s="513" t="s">
        <v>2030</v>
      </c>
      <c r="B65" s="514"/>
      <c r="C65" s="515"/>
      <c r="D65" s="32"/>
      <c r="E65" s="32">
        <f>SUM(E66:E91)</f>
        <v>9234</v>
      </c>
      <c r="F65" s="32">
        <f>SUM(F66:F91)</f>
        <v>1509</v>
      </c>
      <c r="G65" s="32">
        <f>SUM(G66:G91)</f>
        <v>75950</v>
      </c>
      <c r="H65" s="31"/>
      <c r="I65" s="31"/>
      <c r="J65" s="69"/>
    </row>
    <row r="66" spans="1:10" ht="22.5">
      <c r="A66" s="25">
        <v>51</v>
      </c>
      <c r="B66" s="35" t="s">
        <v>930</v>
      </c>
      <c r="C66" s="28" t="s">
        <v>931</v>
      </c>
      <c r="D66" s="28" t="s">
        <v>794</v>
      </c>
      <c r="E66" s="28">
        <v>1044</v>
      </c>
      <c r="F66" s="35">
        <v>171</v>
      </c>
      <c r="G66" s="28">
        <v>8700</v>
      </c>
      <c r="H66" s="28" t="s">
        <v>932</v>
      </c>
      <c r="I66" s="64">
        <v>2015.11</v>
      </c>
      <c r="J66" s="64">
        <v>2016.6</v>
      </c>
    </row>
    <row r="67" spans="1:10">
      <c r="A67" s="25">
        <v>52</v>
      </c>
      <c r="B67" s="35" t="s">
        <v>933</v>
      </c>
      <c r="C67" s="28" t="s">
        <v>934</v>
      </c>
      <c r="D67" s="28" t="s">
        <v>794</v>
      </c>
      <c r="E67" s="28">
        <v>360</v>
      </c>
      <c r="F67" s="35">
        <v>60</v>
      </c>
      <c r="G67" s="28">
        <v>3000</v>
      </c>
      <c r="H67" s="28" t="s">
        <v>2015</v>
      </c>
      <c r="I67" s="64">
        <v>2015.12</v>
      </c>
      <c r="J67" s="64">
        <v>2016.11</v>
      </c>
    </row>
    <row r="68" spans="1:10">
      <c r="A68" s="25">
        <v>53</v>
      </c>
      <c r="B68" s="35" t="s">
        <v>935</v>
      </c>
      <c r="C68" s="26" t="s">
        <v>936</v>
      </c>
      <c r="D68" s="26" t="s">
        <v>937</v>
      </c>
      <c r="E68" s="26">
        <v>480</v>
      </c>
      <c r="F68" s="35">
        <v>80</v>
      </c>
      <c r="G68" s="26">
        <v>4000</v>
      </c>
      <c r="H68" s="26" t="s">
        <v>2037</v>
      </c>
      <c r="I68" s="64">
        <v>2015.12</v>
      </c>
      <c r="J68" s="64" t="s">
        <v>813</v>
      </c>
    </row>
    <row r="69" spans="1:10">
      <c r="A69" s="25">
        <v>54</v>
      </c>
      <c r="B69" s="35" t="s">
        <v>938</v>
      </c>
      <c r="C69" s="28" t="s">
        <v>939</v>
      </c>
      <c r="D69" s="26" t="s">
        <v>937</v>
      </c>
      <c r="E69" s="28">
        <v>270</v>
      </c>
      <c r="F69" s="35">
        <v>45</v>
      </c>
      <c r="G69" s="28">
        <v>2250</v>
      </c>
      <c r="H69" s="74" t="s">
        <v>2042</v>
      </c>
      <c r="I69" s="64">
        <v>2015.12</v>
      </c>
      <c r="J69" s="64" t="s">
        <v>813</v>
      </c>
    </row>
    <row r="70" spans="1:10">
      <c r="A70" s="25">
        <v>55</v>
      </c>
      <c r="B70" s="75" t="s">
        <v>940</v>
      </c>
      <c r="C70" s="28" t="s">
        <v>2035</v>
      </c>
      <c r="D70" s="28" t="s">
        <v>794</v>
      </c>
      <c r="E70" s="28">
        <v>48</v>
      </c>
      <c r="F70" s="35">
        <v>8</v>
      </c>
      <c r="G70" s="28">
        <v>400</v>
      </c>
      <c r="H70" s="74" t="s">
        <v>941</v>
      </c>
      <c r="I70" s="64">
        <v>2015.12</v>
      </c>
      <c r="J70" s="64" t="s">
        <v>942</v>
      </c>
    </row>
    <row r="71" spans="1:10">
      <c r="A71" s="25">
        <v>56</v>
      </c>
      <c r="B71" s="75" t="s">
        <v>943</v>
      </c>
      <c r="C71" s="28" t="s">
        <v>944</v>
      </c>
      <c r="D71" s="28" t="s">
        <v>794</v>
      </c>
      <c r="E71" s="28">
        <v>48</v>
      </c>
      <c r="F71" s="35">
        <v>8</v>
      </c>
      <c r="G71" s="28">
        <v>400</v>
      </c>
      <c r="H71" s="28" t="s">
        <v>945</v>
      </c>
      <c r="I71" s="64">
        <v>2015.11</v>
      </c>
      <c r="J71" s="64" t="s">
        <v>946</v>
      </c>
    </row>
    <row r="72" spans="1:10">
      <c r="A72" s="25">
        <v>57</v>
      </c>
      <c r="B72" s="75" t="s">
        <v>947</v>
      </c>
      <c r="C72" s="28" t="s">
        <v>948</v>
      </c>
      <c r="D72" s="28" t="s">
        <v>794</v>
      </c>
      <c r="E72" s="28">
        <v>600</v>
      </c>
      <c r="F72" s="35">
        <v>100</v>
      </c>
      <c r="G72" s="28">
        <v>5000</v>
      </c>
      <c r="H72" s="28" t="s">
        <v>754</v>
      </c>
      <c r="I72" s="64">
        <v>2015.12</v>
      </c>
      <c r="J72" s="64" t="s">
        <v>949</v>
      </c>
    </row>
    <row r="73" spans="1:10">
      <c r="A73" s="25">
        <v>58</v>
      </c>
      <c r="B73" s="75" t="s">
        <v>950</v>
      </c>
      <c r="C73" s="28" t="s">
        <v>951</v>
      </c>
      <c r="D73" s="28" t="s">
        <v>794</v>
      </c>
      <c r="E73" s="28">
        <v>978</v>
      </c>
      <c r="F73" s="35">
        <v>136</v>
      </c>
      <c r="G73" s="28">
        <v>8150</v>
      </c>
      <c r="H73" s="28" t="s">
        <v>2031</v>
      </c>
      <c r="I73" s="64">
        <v>2015.12</v>
      </c>
      <c r="J73" s="64" t="s">
        <v>2045</v>
      </c>
    </row>
    <row r="74" spans="1:10">
      <c r="A74" s="25">
        <v>59</v>
      </c>
      <c r="B74" s="75" t="s">
        <v>952</v>
      </c>
      <c r="C74" s="28" t="s">
        <v>953</v>
      </c>
      <c r="D74" s="28" t="s">
        <v>937</v>
      </c>
      <c r="E74" s="28">
        <v>144</v>
      </c>
      <c r="F74" s="35">
        <v>24</v>
      </c>
      <c r="G74" s="28">
        <v>1200</v>
      </c>
      <c r="H74" s="28" t="s">
        <v>954</v>
      </c>
      <c r="I74" s="64">
        <v>2015.12</v>
      </c>
      <c r="J74" s="64" t="s">
        <v>813</v>
      </c>
    </row>
    <row r="75" spans="1:10">
      <c r="A75" s="25">
        <v>60</v>
      </c>
      <c r="B75" s="75" t="s">
        <v>955</v>
      </c>
      <c r="C75" s="28" t="s">
        <v>956</v>
      </c>
      <c r="D75" s="28" t="s">
        <v>794</v>
      </c>
      <c r="E75" s="28">
        <v>96</v>
      </c>
      <c r="F75" s="35">
        <v>16</v>
      </c>
      <c r="G75" s="28">
        <v>800</v>
      </c>
      <c r="H75" s="28" t="s">
        <v>957</v>
      </c>
      <c r="I75" s="64">
        <v>2015.12</v>
      </c>
      <c r="J75" s="64" t="s">
        <v>949</v>
      </c>
    </row>
    <row r="76" spans="1:10">
      <c r="A76" s="25">
        <v>61</v>
      </c>
      <c r="B76" s="75" t="s">
        <v>958</v>
      </c>
      <c r="C76" s="28" t="s">
        <v>959</v>
      </c>
      <c r="D76" s="28" t="s">
        <v>794</v>
      </c>
      <c r="E76" s="28">
        <v>600</v>
      </c>
      <c r="F76" s="35">
        <v>100</v>
      </c>
      <c r="G76" s="37">
        <v>5000</v>
      </c>
      <c r="H76" s="28" t="s">
        <v>960</v>
      </c>
      <c r="I76" s="64">
        <v>2015.12</v>
      </c>
      <c r="J76" s="64" t="s">
        <v>2045</v>
      </c>
    </row>
    <row r="77" spans="1:10">
      <c r="A77" s="25">
        <v>62</v>
      </c>
      <c r="B77" s="75" t="s">
        <v>961</v>
      </c>
      <c r="C77" s="28" t="s">
        <v>962</v>
      </c>
      <c r="D77" s="28" t="s">
        <v>937</v>
      </c>
      <c r="E77" s="28">
        <v>120</v>
      </c>
      <c r="F77" s="35">
        <v>20</v>
      </c>
      <c r="G77" s="28">
        <v>1000</v>
      </c>
      <c r="H77" s="28" t="s">
        <v>960</v>
      </c>
      <c r="I77" s="64">
        <v>2015.12</v>
      </c>
      <c r="J77" s="64" t="s">
        <v>813</v>
      </c>
    </row>
    <row r="78" spans="1:10">
      <c r="A78" s="25">
        <v>63</v>
      </c>
      <c r="B78" s="75" t="s">
        <v>963</v>
      </c>
      <c r="C78" s="38" t="s">
        <v>964</v>
      </c>
      <c r="D78" s="38" t="s">
        <v>794</v>
      </c>
      <c r="E78" s="38">
        <v>450</v>
      </c>
      <c r="F78" s="35">
        <v>75</v>
      </c>
      <c r="G78" s="38">
        <v>3750</v>
      </c>
      <c r="H78" s="38" t="s">
        <v>754</v>
      </c>
      <c r="I78" s="102">
        <v>2015.9</v>
      </c>
      <c r="J78" s="102" t="s">
        <v>946</v>
      </c>
    </row>
    <row r="79" spans="1:10">
      <c r="A79" s="25">
        <v>64</v>
      </c>
      <c r="B79" s="75" t="s">
        <v>965</v>
      </c>
      <c r="C79" s="38" t="s">
        <v>966</v>
      </c>
      <c r="D79" s="38" t="s">
        <v>794</v>
      </c>
      <c r="E79" s="38">
        <v>600</v>
      </c>
      <c r="F79" s="35">
        <v>100</v>
      </c>
      <c r="G79" s="38">
        <v>5000</v>
      </c>
      <c r="H79" s="38" t="s">
        <v>2015</v>
      </c>
      <c r="I79" s="102">
        <v>2015.11</v>
      </c>
      <c r="J79" s="102" t="s">
        <v>949</v>
      </c>
    </row>
    <row r="80" spans="1:10">
      <c r="A80" s="25">
        <v>65</v>
      </c>
      <c r="B80" s="75" t="s">
        <v>967</v>
      </c>
      <c r="C80" s="38" t="s">
        <v>968</v>
      </c>
      <c r="D80" s="38" t="s">
        <v>794</v>
      </c>
      <c r="E80" s="38">
        <v>360</v>
      </c>
      <c r="F80" s="35">
        <v>60</v>
      </c>
      <c r="G80" s="76">
        <v>3000</v>
      </c>
      <c r="H80" s="38" t="s">
        <v>969</v>
      </c>
      <c r="I80" s="102">
        <v>2015.11</v>
      </c>
      <c r="J80" s="102" t="s">
        <v>949</v>
      </c>
    </row>
    <row r="81" spans="1:10">
      <c r="A81" s="25">
        <v>66</v>
      </c>
      <c r="B81" s="75" t="s">
        <v>970</v>
      </c>
      <c r="C81" s="38" t="s">
        <v>971</v>
      </c>
      <c r="D81" s="38" t="s">
        <v>794</v>
      </c>
      <c r="E81" s="76">
        <v>432</v>
      </c>
      <c r="F81" s="35">
        <v>72</v>
      </c>
      <c r="G81" s="76">
        <v>3600</v>
      </c>
      <c r="H81" s="38" t="s">
        <v>2039</v>
      </c>
      <c r="I81" s="102">
        <v>2015.12</v>
      </c>
      <c r="J81" s="102" t="s">
        <v>949</v>
      </c>
    </row>
    <row r="82" spans="1:10">
      <c r="A82" s="25">
        <v>67</v>
      </c>
      <c r="B82" s="35" t="s">
        <v>972</v>
      </c>
      <c r="C82" s="38" t="s">
        <v>973</v>
      </c>
      <c r="D82" s="38" t="s">
        <v>794</v>
      </c>
      <c r="E82" s="38">
        <v>168</v>
      </c>
      <c r="F82" s="35">
        <v>28</v>
      </c>
      <c r="G82" s="38">
        <v>1400</v>
      </c>
      <c r="H82" s="38" t="s">
        <v>974</v>
      </c>
      <c r="I82" s="102">
        <v>2015.9</v>
      </c>
      <c r="J82" s="102" t="s">
        <v>813</v>
      </c>
    </row>
    <row r="83" spans="1:10">
      <c r="A83" s="25">
        <v>68</v>
      </c>
      <c r="B83" s="35" t="s">
        <v>975</v>
      </c>
      <c r="C83" s="28" t="s">
        <v>976</v>
      </c>
      <c r="D83" s="38" t="s">
        <v>794</v>
      </c>
      <c r="E83" s="28">
        <v>360</v>
      </c>
      <c r="F83" s="35">
        <v>60</v>
      </c>
      <c r="G83" s="28">
        <v>3000</v>
      </c>
      <c r="H83" s="28" t="s">
        <v>2033</v>
      </c>
      <c r="I83" s="102">
        <v>2015.12</v>
      </c>
      <c r="J83" s="64" t="s">
        <v>949</v>
      </c>
    </row>
    <row r="84" spans="1:10" ht="22.5">
      <c r="A84" s="25">
        <v>69</v>
      </c>
      <c r="B84" s="75" t="s">
        <v>977</v>
      </c>
      <c r="C84" s="28" t="s">
        <v>978</v>
      </c>
      <c r="D84" s="38" t="s">
        <v>979</v>
      </c>
      <c r="E84" s="28">
        <v>504</v>
      </c>
      <c r="F84" s="35">
        <v>84</v>
      </c>
      <c r="G84" s="28">
        <v>4200</v>
      </c>
      <c r="H84" s="28" t="s">
        <v>2034</v>
      </c>
      <c r="I84" s="102">
        <v>2015.12</v>
      </c>
      <c r="J84" s="64" t="s">
        <v>2045</v>
      </c>
    </row>
    <row r="85" spans="1:10">
      <c r="A85" s="25">
        <v>70</v>
      </c>
      <c r="B85" s="75" t="s">
        <v>980</v>
      </c>
      <c r="C85" s="28" t="s">
        <v>2040</v>
      </c>
      <c r="D85" s="38" t="s">
        <v>937</v>
      </c>
      <c r="E85" s="28">
        <v>96</v>
      </c>
      <c r="F85" s="35">
        <v>16</v>
      </c>
      <c r="G85" s="37">
        <v>800</v>
      </c>
      <c r="H85" s="28" t="s">
        <v>981</v>
      </c>
      <c r="I85" s="102">
        <v>2015.12</v>
      </c>
      <c r="J85" s="64" t="s">
        <v>813</v>
      </c>
    </row>
    <row r="86" spans="1:10">
      <c r="A86" s="25">
        <v>71</v>
      </c>
      <c r="B86" s="75" t="s">
        <v>982</v>
      </c>
      <c r="C86" s="28" t="s">
        <v>2036</v>
      </c>
      <c r="D86" s="38" t="s">
        <v>794</v>
      </c>
      <c r="E86" s="28">
        <v>240</v>
      </c>
      <c r="F86" s="35">
        <v>40</v>
      </c>
      <c r="G86" s="28">
        <v>2000</v>
      </c>
      <c r="H86" s="28" t="s">
        <v>2037</v>
      </c>
      <c r="I86" s="102">
        <v>2015.12</v>
      </c>
      <c r="J86" s="64" t="s">
        <v>949</v>
      </c>
    </row>
    <row r="87" spans="1:10">
      <c r="A87" s="25">
        <v>72</v>
      </c>
      <c r="B87" s="75" t="s">
        <v>983</v>
      </c>
      <c r="C87" s="28" t="s">
        <v>973</v>
      </c>
      <c r="D87" s="38" t="s">
        <v>937</v>
      </c>
      <c r="E87" s="28">
        <v>588</v>
      </c>
      <c r="F87" s="35">
        <v>98</v>
      </c>
      <c r="G87" s="28">
        <v>4900</v>
      </c>
      <c r="H87" s="28" t="s">
        <v>974</v>
      </c>
      <c r="I87" s="102">
        <v>2015.12</v>
      </c>
      <c r="J87" s="64" t="s">
        <v>949</v>
      </c>
    </row>
    <row r="88" spans="1:10">
      <c r="A88" s="25">
        <v>73</v>
      </c>
      <c r="B88" s="75" t="s">
        <v>984</v>
      </c>
      <c r="C88" s="28" t="s">
        <v>2038</v>
      </c>
      <c r="D88" s="38" t="s">
        <v>794</v>
      </c>
      <c r="E88" s="28">
        <v>216</v>
      </c>
      <c r="F88" s="35">
        <v>36</v>
      </c>
      <c r="G88" s="28">
        <v>1800</v>
      </c>
      <c r="H88" s="28" t="s">
        <v>2039</v>
      </c>
      <c r="I88" s="102">
        <v>2015.12</v>
      </c>
      <c r="J88" s="64" t="s">
        <v>949</v>
      </c>
    </row>
    <row r="89" spans="1:10">
      <c r="A89" s="25">
        <v>74</v>
      </c>
      <c r="B89" s="35" t="s">
        <v>985</v>
      </c>
      <c r="C89" s="77" t="s">
        <v>2041</v>
      </c>
      <c r="D89" s="77" t="s">
        <v>794</v>
      </c>
      <c r="E89" s="77">
        <v>96</v>
      </c>
      <c r="F89" s="41">
        <v>16</v>
      </c>
      <c r="G89" s="77">
        <v>800</v>
      </c>
      <c r="H89" s="77" t="s">
        <v>2042</v>
      </c>
      <c r="I89" s="102">
        <v>2015.12</v>
      </c>
      <c r="J89" s="103" t="s">
        <v>813</v>
      </c>
    </row>
    <row r="90" spans="1:10">
      <c r="A90" s="25">
        <v>75</v>
      </c>
      <c r="B90" s="35" t="s">
        <v>986</v>
      </c>
      <c r="C90" s="77" t="s">
        <v>2041</v>
      </c>
      <c r="D90" s="77" t="s">
        <v>794</v>
      </c>
      <c r="E90" s="78">
        <v>120</v>
      </c>
      <c r="F90" s="41">
        <v>20</v>
      </c>
      <c r="G90" s="78">
        <v>1000</v>
      </c>
      <c r="H90" s="78" t="s">
        <v>987</v>
      </c>
      <c r="I90" s="102">
        <v>2015.12</v>
      </c>
      <c r="J90" s="104" t="s">
        <v>949</v>
      </c>
    </row>
    <row r="91" spans="1:10">
      <c r="A91" s="25">
        <v>76</v>
      </c>
      <c r="B91" s="75" t="s">
        <v>988</v>
      </c>
      <c r="C91" s="77" t="s">
        <v>2032</v>
      </c>
      <c r="D91" s="77" t="s">
        <v>794</v>
      </c>
      <c r="E91" s="77">
        <v>216</v>
      </c>
      <c r="F91" s="35">
        <v>36</v>
      </c>
      <c r="G91" s="79">
        <v>800</v>
      </c>
      <c r="H91" s="77" t="s">
        <v>989</v>
      </c>
      <c r="I91" s="102">
        <v>2015.12</v>
      </c>
      <c r="J91" s="103" t="s">
        <v>949</v>
      </c>
    </row>
    <row r="92" spans="1:10">
      <c r="A92" s="519" t="s">
        <v>2043</v>
      </c>
      <c r="B92" s="519"/>
      <c r="C92" s="519"/>
      <c r="D92" s="80"/>
      <c r="E92" s="80">
        <f>SUM(E93,E100,E107,E114,E132,E139)</f>
        <v>42309.2</v>
      </c>
      <c r="F92" s="80">
        <f>SUM(F93,F100,F107,F114,F132,F139)</f>
        <v>3276</v>
      </c>
      <c r="G92" s="80">
        <f>SUM(G93,G100,G107,G114,G132,G139)</f>
        <v>170334.03</v>
      </c>
      <c r="H92" s="80"/>
      <c r="I92" s="80"/>
      <c r="J92" s="80"/>
    </row>
    <row r="93" spans="1:10">
      <c r="A93" s="520" t="s">
        <v>2014</v>
      </c>
      <c r="B93" s="521"/>
      <c r="C93" s="522"/>
      <c r="D93" s="81"/>
      <c r="E93" s="81">
        <f>SUM(E94:E99)</f>
        <v>18768</v>
      </c>
      <c r="F93" s="81">
        <f>SUM(F94:F99)</f>
        <v>972</v>
      </c>
      <c r="G93" s="82">
        <f>SUM(G94:G99)</f>
        <v>45505.9</v>
      </c>
      <c r="H93" s="81"/>
      <c r="I93" s="81"/>
      <c r="J93" s="81"/>
    </row>
    <row r="94" spans="1:10">
      <c r="A94" s="83">
        <v>1</v>
      </c>
      <c r="B94" s="84" t="s">
        <v>990</v>
      </c>
      <c r="C94" s="85" t="s">
        <v>991</v>
      </c>
      <c r="D94" s="85" t="s">
        <v>794</v>
      </c>
      <c r="E94" s="86">
        <v>4095</v>
      </c>
      <c r="F94" s="86">
        <v>248</v>
      </c>
      <c r="G94" s="87">
        <v>13020</v>
      </c>
      <c r="H94" s="85" t="s">
        <v>992</v>
      </c>
      <c r="I94" s="86">
        <v>2015.6</v>
      </c>
      <c r="J94" s="105">
        <v>2016.1</v>
      </c>
    </row>
    <row r="95" spans="1:10" ht="22.5">
      <c r="A95" s="83">
        <v>2</v>
      </c>
      <c r="B95" s="84" t="s">
        <v>993</v>
      </c>
      <c r="C95" s="85" t="s">
        <v>994</v>
      </c>
      <c r="D95" s="85" t="s">
        <v>995</v>
      </c>
      <c r="E95" s="86">
        <v>88</v>
      </c>
      <c r="F95" s="86">
        <v>16</v>
      </c>
      <c r="G95" s="86">
        <v>1188</v>
      </c>
      <c r="H95" s="85" t="s">
        <v>996</v>
      </c>
      <c r="I95" s="86">
        <v>2015.7</v>
      </c>
      <c r="J95" s="85">
        <v>2015.12</v>
      </c>
    </row>
    <row r="96" spans="1:10" ht="22.5">
      <c r="A96" s="83">
        <v>3</v>
      </c>
      <c r="B96" s="84" t="s">
        <v>997</v>
      </c>
      <c r="C96" s="85" t="s">
        <v>998</v>
      </c>
      <c r="D96" s="85" t="s">
        <v>794</v>
      </c>
      <c r="E96" s="86">
        <v>6500</v>
      </c>
      <c r="F96" s="86">
        <v>200</v>
      </c>
      <c r="G96" s="86">
        <v>8400</v>
      </c>
      <c r="H96" s="85" t="s">
        <v>999</v>
      </c>
      <c r="I96" s="86">
        <v>2015.6</v>
      </c>
      <c r="J96" s="85">
        <v>2016.12</v>
      </c>
    </row>
    <row r="97" spans="1:10" ht="22.5">
      <c r="A97" s="83">
        <v>4</v>
      </c>
      <c r="B97" s="84" t="s">
        <v>1000</v>
      </c>
      <c r="C97" s="85" t="s">
        <v>1001</v>
      </c>
      <c r="D97" s="85" t="s">
        <v>794</v>
      </c>
      <c r="E97" s="86">
        <v>4985</v>
      </c>
      <c r="F97" s="86">
        <v>272</v>
      </c>
      <c r="G97" s="86">
        <v>10336</v>
      </c>
      <c r="H97" s="85" t="s">
        <v>1002</v>
      </c>
      <c r="I97" s="86">
        <v>2015.6</v>
      </c>
      <c r="J97" s="85">
        <v>2016.12</v>
      </c>
    </row>
    <row r="98" spans="1:10" ht="22.5">
      <c r="A98" s="83">
        <v>5</v>
      </c>
      <c r="B98" s="84" t="s">
        <v>1003</v>
      </c>
      <c r="C98" s="83" t="s">
        <v>1004</v>
      </c>
      <c r="D98" s="83" t="s">
        <v>937</v>
      </c>
      <c r="E98" s="88">
        <v>200</v>
      </c>
      <c r="F98" s="89">
        <v>56</v>
      </c>
      <c r="G98" s="90">
        <v>1761.9</v>
      </c>
      <c r="H98" s="83" t="s">
        <v>1005</v>
      </c>
      <c r="I98" s="88">
        <v>2015.11</v>
      </c>
      <c r="J98" s="83">
        <v>2016.8</v>
      </c>
    </row>
    <row r="99" spans="1:10">
      <c r="A99" s="83">
        <v>6</v>
      </c>
      <c r="B99" s="28" t="s">
        <v>1006</v>
      </c>
      <c r="C99" s="83" t="s">
        <v>1007</v>
      </c>
      <c r="D99" s="83" t="s">
        <v>794</v>
      </c>
      <c r="E99" s="88">
        <v>2900</v>
      </c>
      <c r="F99" s="89">
        <v>180</v>
      </c>
      <c r="G99" s="91">
        <v>10800</v>
      </c>
      <c r="H99" s="92" t="s">
        <v>1008</v>
      </c>
      <c r="I99" s="93">
        <v>2015.11</v>
      </c>
      <c r="J99" s="92">
        <v>2017.1</v>
      </c>
    </row>
    <row r="100" spans="1:10">
      <c r="A100" s="523" t="s">
        <v>1009</v>
      </c>
      <c r="B100" s="524"/>
      <c r="C100" s="525"/>
      <c r="D100" s="31"/>
      <c r="E100" s="93">
        <f>SUM(E101:E106)</f>
        <v>1941</v>
      </c>
      <c r="F100" s="93">
        <f>SUM(F101:F106)</f>
        <v>260</v>
      </c>
      <c r="G100" s="91">
        <f>SUM(G101:G106)</f>
        <v>10380</v>
      </c>
      <c r="H100" s="92"/>
      <c r="I100" s="93"/>
      <c r="J100" s="92"/>
    </row>
    <row r="101" spans="1:10">
      <c r="A101" s="83">
        <v>7</v>
      </c>
      <c r="B101" s="28" t="s">
        <v>1010</v>
      </c>
      <c r="C101" s="28" t="s">
        <v>1011</v>
      </c>
      <c r="D101" s="37" t="s">
        <v>794</v>
      </c>
      <c r="E101" s="88">
        <v>650</v>
      </c>
      <c r="F101" s="37">
        <v>94</v>
      </c>
      <c r="G101" s="90">
        <v>3572</v>
      </c>
      <c r="H101" s="83" t="s">
        <v>1012</v>
      </c>
      <c r="I101" s="88">
        <v>2015.4</v>
      </c>
      <c r="J101" s="106" t="s">
        <v>813</v>
      </c>
    </row>
    <row r="102" spans="1:10">
      <c r="A102" s="83">
        <v>8</v>
      </c>
      <c r="B102" s="28" t="s">
        <v>1013</v>
      </c>
      <c r="C102" s="28" t="s">
        <v>1014</v>
      </c>
      <c r="D102" s="37" t="s">
        <v>882</v>
      </c>
      <c r="E102" s="88">
        <v>105</v>
      </c>
      <c r="F102" s="37">
        <v>45</v>
      </c>
      <c r="G102" s="90">
        <v>1344</v>
      </c>
      <c r="H102" s="83" t="s">
        <v>1015</v>
      </c>
      <c r="I102" s="88">
        <v>2015.11</v>
      </c>
      <c r="J102" s="106" t="s">
        <v>942</v>
      </c>
    </row>
    <row r="103" spans="1:10">
      <c r="A103" s="83">
        <v>9</v>
      </c>
      <c r="B103" s="28" t="s">
        <v>1016</v>
      </c>
      <c r="C103" s="28" t="s">
        <v>1017</v>
      </c>
      <c r="D103" s="89" t="s">
        <v>794</v>
      </c>
      <c r="E103" s="88">
        <v>270</v>
      </c>
      <c r="F103" s="89">
        <v>25</v>
      </c>
      <c r="G103" s="90">
        <v>1500</v>
      </c>
      <c r="H103" s="83" t="s">
        <v>1018</v>
      </c>
      <c r="I103" s="88">
        <v>2015.1</v>
      </c>
      <c r="J103" s="106">
        <v>2015.12</v>
      </c>
    </row>
    <row r="104" spans="1:10" ht="22.5">
      <c r="A104" s="83">
        <v>10</v>
      </c>
      <c r="B104" s="28" t="s">
        <v>1019</v>
      </c>
      <c r="C104" s="28" t="s">
        <v>1020</v>
      </c>
      <c r="D104" s="89" t="s">
        <v>1021</v>
      </c>
      <c r="E104" s="88">
        <v>626</v>
      </c>
      <c r="F104" s="89">
        <v>48</v>
      </c>
      <c r="G104" s="90">
        <v>2160</v>
      </c>
      <c r="H104" s="83" t="s">
        <v>1022</v>
      </c>
      <c r="I104" s="88">
        <v>2015.8</v>
      </c>
      <c r="J104" s="106" t="s">
        <v>813</v>
      </c>
    </row>
    <row r="105" spans="1:10" ht="22.5">
      <c r="A105" s="83">
        <v>11</v>
      </c>
      <c r="B105" s="28" t="s">
        <v>1023</v>
      </c>
      <c r="C105" s="28" t="s">
        <v>1024</v>
      </c>
      <c r="D105" s="89" t="s">
        <v>794</v>
      </c>
      <c r="E105" s="88">
        <v>190</v>
      </c>
      <c r="F105" s="89">
        <v>30</v>
      </c>
      <c r="G105" s="90">
        <v>1264</v>
      </c>
      <c r="H105" s="83" t="s">
        <v>1025</v>
      </c>
      <c r="I105" s="107" t="s">
        <v>1026</v>
      </c>
      <c r="J105" s="106" t="s">
        <v>801</v>
      </c>
    </row>
    <row r="106" spans="1:10" ht="22.5">
      <c r="A106" s="83">
        <v>12</v>
      </c>
      <c r="B106" s="94" t="s">
        <v>1027</v>
      </c>
      <c r="C106" s="94" t="s">
        <v>1028</v>
      </c>
      <c r="D106" s="28" t="s">
        <v>882</v>
      </c>
      <c r="E106" s="88">
        <v>100</v>
      </c>
      <c r="F106" s="28">
        <v>18</v>
      </c>
      <c r="G106" s="90">
        <v>540</v>
      </c>
      <c r="H106" s="83" t="s">
        <v>1029</v>
      </c>
      <c r="I106" s="88">
        <v>2015.11</v>
      </c>
      <c r="J106" s="106" t="s">
        <v>1030</v>
      </c>
    </row>
    <row r="107" spans="1:10">
      <c r="A107" s="512" t="s">
        <v>1031</v>
      </c>
      <c r="B107" s="512"/>
      <c r="C107" s="512"/>
      <c r="D107" s="40"/>
      <c r="E107" s="93">
        <f>SUM(E108:E113)</f>
        <v>6413</v>
      </c>
      <c r="F107" s="93">
        <f>SUM(F108:F113)</f>
        <v>598</v>
      </c>
      <c r="G107" s="93">
        <f>SUM(G108:G113)</f>
        <v>29781</v>
      </c>
      <c r="H107" s="92"/>
      <c r="I107" s="93"/>
      <c r="J107" s="92"/>
    </row>
    <row r="108" spans="1:10">
      <c r="A108" s="95">
        <v>13</v>
      </c>
      <c r="B108" s="95" t="s">
        <v>1032</v>
      </c>
      <c r="C108" s="95" t="s">
        <v>1033</v>
      </c>
      <c r="D108" s="96" t="s">
        <v>794</v>
      </c>
      <c r="E108" s="96">
        <v>144</v>
      </c>
      <c r="F108" s="96">
        <v>18</v>
      </c>
      <c r="G108" s="96">
        <v>1840</v>
      </c>
      <c r="H108" s="95" t="s">
        <v>1034</v>
      </c>
      <c r="I108" s="88">
        <v>2015.1</v>
      </c>
      <c r="J108" s="88">
        <v>2016.6</v>
      </c>
    </row>
    <row r="109" spans="1:10" ht="22.5">
      <c r="A109" s="95">
        <v>14</v>
      </c>
      <c r="B109" s="96" t="s">
        <v>1035</v>
      </c>
      <c r="C109" s="96" t="s">
        <v>1036</v>
      </c>
      <c r="D109" s="96" t="s">
        <v>794</v>
      </c>
      <c r="E109" s="96">
        <v>400</v>
      </c>
      <c r="F109" s="96">
        <v>84</v>
      </c>
      <c r="G109" s="96">
        <v>2056</v>
      </c>
      <c r="H109" s="95" t="s">
        <v>1037</v>
      </c>
      <c r="I109" s="88">
        <v>2015.1</v>
      </c>
      <c r="J109" s="88">
        <v>2016.5</v>
      </c>
    </row>
    <row r="110" spans="1:10" ht="22.5">
      <c r="A110" s="95">
        <v>15</v>
      </c>
      <c r="B110" s="96" t="s">
        <v>1038</v>
      </c>
      <c r="C110" s="96" t="s">
        <v>1039</v>
      </c>
      <c r="D110" s="96" t="s">
        <v>794</v>
      </c>
      <c r="E110" s="96">
        <v>1452</v>
      </c>
      <c r="F110" s="96">
        <v>132</v>
      </c>
      <c r="G110" s="96">
        <v>7260</v>
      </c>
      <c r="H110" s="95" t="s">
        <v>1040</v>
      </c>
      <c r="I110" s="88">
        <v>2015.12</v>
      </c>
      <c r="J110" s="88">
        <v>2017.12</v>
      </c>
    </row>
    <row r="111" spans="1:10" ht="22.5">
      <c r="A111" s="95">
        <v>16</v>
      </c>
      <c r="B111" s="96" t="s">
        <v>1041</v>
      </c>
      <c r="C111" s="96" t="s">
        <v>1042</v>
      </c>
      <c r="D111" s="96" t="s">
        <v>794</v>
      </c>
      <c r="E111" s="96">
        <v>185</v>
      </c>
      <c r="F111" s="96">
        <v>24</v>
      </c>
      <c r="G111" s="96">
        <v>925</v>
      </c>
      <c r="H111" s="95" t="s">
        <v>1043</v>
      </c>
      <c r="I111" s="88">
        <v>2015.1</v>
      </c>
      <c r="J111" s="88">
        <v>2016.5</v>
      </c>
    </row>
    <row r="112" spans="1:10" ht="22.5">
      <c r="A112" s="95">
        <v>17</v>
      </c>
      <c r="B112" s="96" t="s">
        <v>1044</v>
      </c>
      <c r="C112" s="96" t="s">
        <v>1045</v>
      </c>
      <c r="D112" s="96" t="s">
        <v>794</v>
      </c>
      <c r="E112" s="96">
        <v>2450</v>
      </c>
      <c r="F112" s="96">
        <v>160</v>
      </c>
      <c r="G112" s="96">
        <v>9600</v>
      </c>
      <c r="H112" s="95" t="s">
        <v>1046</v>
      </c>
      <c r="I112" s="88">
        <v>2015.6</v>
      </c>
      <c r="J112" s="88">
        <v>2017.6</v>
      </c>
    </row>
    <row r="113" spans="1:10">
      <c r="A113" s="95">
        <v>18</v>
      </c>
      <c r="B113" s="97" t="s">
        <v>1047</v>
      </c>
      <c r="C113" s="97" t="s">
        <v>1048</v>
      </c>
      <c r="D113" s="96" t="s">
        <v>794</v>
      </c>
      <c r="E113" s="96">
        <v>1782</v>
      </c>
      <c r="F113" s="96">
        <v>180</v>
      </c>
      <c r="G113" s="96">
        <v>8100</v>
      </c>
      <c r="H113" s="95" t="s">
        <v>1049</v>
      </c>
      <c r="I113" s="88">
        <v>2015.12</v>
      </c>
      <c r="J113" s="88">
        <v>2017.6</v>
      </c>
    </row>
    <row r="114" spans="1:10">
      <c r="A114" s="512" t="s">
        <v>1050</v>
      </c>
      <c r="B114" s="512"/>
      <c r="C114" s="512"/>
      <c r="D114" s="40"/>
      <c r="E114" s="93">
        <f>SUM(E115:E131)</f>
        <v>6032.7</v>
      </c>
      <c r="F114" s="93">
        <f>SUM(F115:F131)</f>
        <v>800</v>
      </c>
      <c r="G114" s="93">
        <f>SUM(G115:G131)</f>
        <v>37400</v>
      </c>
      <c r="H114" s="92"/>
      <c r="I114" s="93"/>
      <c r="J114" s="92"/>
    </row>
    <row r="115" spans="1:10" ht="22.5">
      <c r="A115" s="83">
        <v>19</v>
      </c>
      <c r="B115" s="98" t="s">
        <v>1051</v>
      </c>
      <c r="C115" s="98" t="s">
        <v>1052</v>
      </c>
      <c r="D115" s="28" t="s">
        <v>794</v>
      </c>
      <c r="E115" s="88">
        <v>400</v>
      </c>
      <c r="F115" s="28">
        <v>78</v>
      </c>
      <c r="G115" s="88">
        <v>3120</v>
      </c>
      <c r="H115" s="83" t="s">
        <v>1053</v>
      </c>
      <c r="I115" s="88">
        <v>2015.12</v>
      </c>
      <c r="J115" s="83">
        <v>2016.12</v>
      </c>
    </row>
    <row r="116" spans="1:10">
      <c r="A116" s="83">
        <v>20</v>
      </c>
      <c r="B116" s="28" t="s">
        <v>1054</v>
      </c>
      <c r="C116" s="28" t="s">
        <v>1055</v>
      </c>
      <c r="D116" s="28" t="s">
        <v>882</v>
      </c>
      <c r="E116" s="88">
        <v>150</v>
      </c>
      <c r="F116" s="28">
        <v>30</v>
      </c>
      <c r="G116" s="99">
        <v>1200</v>
      </c>
      <c r="H116" s="88" t="s">
        <v>1056</v>
      </c>
      <c r="I116" s="88">
        <v>2015.12</v>
      </c>
      <c r="J116" s="88">
        <v>2016.12</v>
      </c>
    </row>
    <row r="117" spans="1:10">
      <c r="A117" s="83">
        <v>21</v>
      </c>
      <c r="B117" s="28" t="s">
        <v>1057</v>
      </c>
      <c r="C117" s="28" t="s">
        <v>1058</v>
      </c>
      <c r="D117" s="28" t="s">
        <v>882</v>
      </c>
      <c r="E117" s="88">
        <v>1320</v>
      </c>
      <c r="F117" s="28">
        <v>145</v>
      </c>
      <c r="G117" s="99">
        <v>5800</v>
      </c>
      <c r="H117" s="88" t="s">
        <v>1059</v>
      </c>
      <c r="I117" s="88">
        <v>2015.12</v>
      </c>
      <c r="J117" s="88">
        <v>2016.12</v>
      </c>
    </row>
    <row r="118" spans="1:10" ht="22.5">
      <c r="A118" s="83">
        <v>22</v>
      </c>
      <c r="B118" s="28" t="s">
        <v>1060</v>
      </c>
      <c r="C118" s="28" t="s">
        <v>1052</v>
      </c>
      <c r="D118" s="28" t="s">
        <v>794</v>
      </c>
      <c r="E118" s="88">
        <v>3000</v>
      </c>
      <c r="F118" s="28">
        <v>288</v>
      </c>
      <c r="G118" s="99">
        <v>17280</v>
      </c>
      <c r="H118" s="88" t="s">
        <v>1061</v>
      </c>
      <c r="I118" s="88">
        <v>2015.12</v>
      </c>
      <c r="J118" s="88">
        <v>2016.12</v>
      </c>
    </row>
    <row r="119" spans="1:10">
      <c r="A119" s="83">
        <v>23</v>
      </c>
      <c r="B119" s="28" t="s">
        <v>1062</v>
      </c>
      <c r="C119" s="28" t="s">
        <v>1063</v>
      </c>
      <c r="D119" s="28" t="s">
        <v>794</v>
      </c>
      <c r="E119" s="88">
        <v>500</v>
      </c>
      <c r="F119" s="28">
        <v>80</v>
      </c>
      <c r="G119" s="99">
        <v>3200</v>
      </c>
      <c r="H119" s="88" t="s">
        <v>1064</v>
      </c>
      <c r="I119" s="88">
        <v>2015.9</v>
      </c>
      <c r="J119" s="88">
        <v>2016.12</v>
      </c>
    </row>
    <row r="120" spans="1:10">
      <c r="A120" s="83">
        <v>24</v>
      </c>
      <c r="B120" s="28" t="s">
        <v>1065</v>
      </c>
      <c r="C120" s="28" t="s">
        <v>1066</v>
      </c>
      <c r="D120" s="28" t="s">
        <v>882</v>
      </c>
      <c r="E120" s="88">
        <v>30</v>
      </c>
      <c r="F120" s="28">
        <v>10</v>
      </c>
      <c r="G120" s="99">
        <v>400</v>
      </c>
      <c r="H120" s="88" t="s">
        <v>1067</v>
      </c>
      <c r="I120" s="88">
        <v>2015.12</v>
      </c>
      <c r="J120" s="88">
        <v>2016.12</v>
      </c>
    </row>
    <row r="121" spans="1:10">
      <c r="A121" s="83">
        <v>25</v>
      </c>
      <c r="B121" s="28" t="s">
        <v>1068</v>
      </c>
      <c r="C121" s="28" t="s">
        <v>1069</v>
      </c>
      <c r="D121" s="28" t="s">
        <v>794</v>
      </c>
      <c r="E121" s="88">
        <v>40</v>
      </c>
      <c r="F121" s="28">
        <v>8</v>
      </c>
      <c r="G121" s="99">
        <v>320</v>
      </c>
      <c r="H121" s="88" t="s">
        <v>1070</v>
      </c>
      <c r="I121" s="88">
        <v>2015.12</v>
      </c>
      <c r="J121" s="88">
        <v>2016.12</v>
      </c>
    </row>
    <row r="122" spans="1:10">
      <c r="A122" s="83">
        <v>26</v>
      </c>
      <c r="B122" s="94" t="s">
        <v>1071</v>
      </c>
      <c r="C122" s="94" t="s">
        <v>1072</v>
      </c>
      <c r="D122" s="94" t="s">
        <v>794</v>
      </c>
      <c r="E122" s="88">
        <v>50</v>
      </c>
      <c r="F122" s="28">
        <v>10</v>
      </c>
      <c r="G122" s="100">
        <v>40</v>
      </c>
      <c r="H122" s="100" t="s">
        <v>1073</v>
      </c>
      <c r="I122" s="108">
        <v>2015.12</v>
      </c>
      <c r="J122" s="109">
        <v>2016.12</v>
      </c>
    </row>
    <row r="123" spans="1:10" ht="22.5">
      <c r="A123" s="83">
        <v>27</v>
      </c>
      <c r="B123" s="28" t="s">
        <v>1074</v>
      </c>
      <c r="C123" s="28" t="s">
        <v>1075</v>
      </c>
      <c r="D123" s="28" t="s">
        <v>882</v>
      </c>
      <c r="E123" s="88">
        <v>137.69999999999999</v>
      </c>
      <c r="F123" s="28">
        <v>40</v>
      </c>
      <c r="G123" s="101">
        <v>1600</v>
      </c>
      <c r="H123" s="101" t="s">
        <v>1076</v>
      </c>
      <c r="I123" s="101">
        <v>2015.12</v>
      </c>
      <c r="J123" s="101">
        <v>2016.12</v>
      </c>
    </row>
    <row r="124" spans="1:10">
      <c r="A124" s="83">
        <v>28</v>
      </c>
      <c r="B124" s="28" t="s">
        <v>1077</v>
      </c>
      <c r="C124" s="28" t="s">
        <v>1078</v>
      </c>
      <c r="D124" s="28" t="s">
        <v>882</v>
      </c>
      <c r="E124" s="88">
        <v>36</v>
      </c>
      <c r="F124" s="28">
        <v>12</v>
      </c>
      <c r="G124" s="101">
        <v>480</v>
      </c>
      <c r="H124" s="101" t="s">
        <v>1079</v>
      </c>
      <c r="I124" s="101">
        <v>2015.12</v>
      </c>
      <c r="J124" s="101">
        <v>2016.12</v>
      </c>
    </row>
    <row r="125" spans="1:10" ht="22.5">
      <c r="A125" s="83">
        <v>29</v>
      </c>
      <c r="B125" s="28" t="s">
        <v>1080</v>
      </c>
      <c r="C125" s="28" t="s">
        <v>1052</v>
      </c>
      <c r="D125" s="28" t="s">
        <v>794</v>
      </c>
      <c r="E125" s="88">
        <v>100</v>
      </c>
      <c r="F125" s="28">
        <v>20</v>
      </c>
      <c r="G125" s="101">
        <v>800</v>
      </c>
      <c r="H125" s="101" t="s">
        <v>1081</v>
      </c>
      <c r="I125" s="101">
        <v>2015.12</v>
      </c>
      <c r="J125" s="101">
        <v>2016.12</v>
      </c>
    </row>
    <row r="126" spans="1:10">
      <c r="A126" s="83">
        <v>30</v>
      </c>
      <c r="B126" s="28" t="s">
        <v>1082</v>
      </c>
      <c r="C126" s="28" t="s">
        <v>1072</v>
      </c>
      <c r="D126" s="28" t="s">
        <v>794</v>
      </c>
      <c r="E126" s="88">
        <v>90</v>
      </c>
      <c r="F126" s="28">
        <v>15</v>
      </c>
      <c r="G126" s="101">
        <v>600</v>
      </c>
      <c r="H126" s="101" t="s">
        <v>1083</v>
      </c>
      <c r="I126" s="101">
        <v>2015.7</v>
      </c>
      <c r="J126" s="101">
        <v>2016.12</v>
      </c>
    </row>
    <row r="127" spans="1:10">
      <c r="A127" s="83">
        <v>31</v>
      </c>
      <c r="B127" s="28" t="s">
        <v>1084</v>
      </c>
      <c r="C127" s="28" t="s">
        <v>1063</v>
      </c>
      <c r="D127" s="28" t="s">
        <v>882</v>
      </c>
      <c r="E127" s="88">
        <v>32</v>
      </c>
      <c r="F127" s="28">
        <v>10</v>
      </c>
      <c r="G127" s="101">
        <v>400</v>
      </c>
      <c r="H127" s="101" t="s">
        <v>1085</v>
      </c>
      <c r="I127" s="101">
        <v>2015.7</v>
      </c>
      <c r="J127" s="101">
        <v>2016.12</v>
      </c>
    </row>
    <row r="128" spans="1:10">
      <c r="A128" s="83">
        <v>32</v>
      </c>
      <c r="B128" s="28" t="s">
        <v>1086</v>
      </c>
      <c r="C128" s="28" t="s">
        <v>1066</v>
      </c>
      <c r="D128" s="28" t="s">
        <v>882</v>
      </c>
      <c r="E128" s="88">
        <v>36</v>
      </c>
      <c r="F128" s="28">
        <v>15</v>
      </c>
      <c r="G128" s="101">
        <v>600</v>
      </c>
      <c r="H128" s="101" t="s">
        <v>1087</v>
      </c>
      <c r="I128" s="101">
        <v>2015.7</v>
      </c>
      <c r="J128" s="101">
        <v>2016.12</v>
      </c>
    </row>
    <row r="129" spans="1:10">
      <c r="A129" s="83">
        <v>33</v>
      </c>
      <c r="B129" s="28" t="s">
        <v>1088</v>
      </c>
      <c r="C129" s="28" t="s">
        <v>1069</v>
      </c>
      <c r="D129" s="28" t="s">
        <v>882</v>
      </c>
      <c r="E129" s="88">
        <v>32</v>
      </c>
      <c r="F129" s="28">
        <v>10</v>
      </c>
      <c r="G129" s="101">
        <v>400</v>
      </c>
      <c r="H129" s="101" t="s">
        <v>1089</v>
      </c>
      <c r="I129" s="101">
        <v>2015.12</v>
      </c>
      <c r="J129" s="101">
        <v>2016.12</v>
      </c>
    </row>
    <row r="130" spans="1:10">
      <c r="A130" s="83">
        <v>34</v>
      </c>
      <c r="B130" s="28" t="s">
        <v>1090</v>
      </c>
      <c r="C130" s="28" t="s">
        <v>1055</v>
      </c>
      <c r="D130" s="28" t="s">
        <v>882</v>
      </c>
      <c r="E130" s="88">
        <v>48</v>
      </c>
      <c r="F130" s="28">
        <v>16</v>
      </c>
      <c r="G130" s="101">
        <v>640</v>
      </c>
      <c r="H130" s="101" t="s">
        <v>1091</v>
      </c>
      <c r="I130" s="101">
        <v>2015.12</v>
      </c>
      <c r="J130" s="101">
        <v>2016.12</v>
      </c>
    </row>
    <row r="131" spans="1:10">
      <c r="A131" s="83">
        <v>35</v>
      </c>
      <c r="B131" s="28" t="s">
        <v>1092</v>
      </c>
      <c r="C131" s="28" t="s">
        <v>1055</v>
      </c>
      <c r="D131" s="28" t="s">
        <v>882</v>
      </c>
      <c r="E131" s="88">
        <v>31</v>
      </c>
      <c r="F131" s="28">
        <v>13</v>
      </c>
      <c r="G131" s="101">
        <v>520</v>
      </c>
      <c r="H131" s="101" t="s">
        <v>1093</v>
      </c>
      <c r="I131" s="101">
        <v>2015.9</v>
      </c>
      <c r="J131" s="101">
        <v>2016.12</v>
      </c>
    </row>
    <row r="132" spans="1:10">
      <c r="A132" s="513" t="s">
        <v>1094</v>
      </c>
      <c r="B132" s="514"/>
      <c r="C132" s="515"/>
      <c r="D132" s="31"/>
      <c r="E132" s="93">
        <f>SUM(E133:E138)</f>
        <v>4472.5</v>
      </c>
      <c r="F132" s="93">
        <f>SUM(F133:F138)</f>
        <v>486</v>
      </c>
      <c r="G132" s="91">
        <f>SUM(G133:G138)</f>
        <v>22939.3</v>
      </c>
      <c r="H132" s="101"/>
      <c r="I132" s="101"/>
      <c r="J132" s="101"/>
    </row>
    <row r="133" spans="1:10">
      <c r="A133" s="83">
        <v>36</v>
      </c>
      <c r="B133" s="28" t="s">
        <v>1095</v>
      </c>
      <c r="C133" s="28" t="s">
        <v>1096</v>
      </c>
      <c r="D133" s="89" t="s">
        <v>794</v>
      </c>
      <c r="E133" s="84">
        <v>775</v>
      </c>
      <c r="F133" s="84">
        <v>40</v>
      </c>
      <c r="G133" s="110">
        <v>2400</v>
      </c>
      <c r="H133" s="101" t="s">
        <v>1097</v>
      </c>
      <c r="I133" s="137" t="s">
        <v>1098</v>
      </c>
      <c r="J133" s="137">
        <v>2016.11</v>
      </c>
    </row>
    <row r="134" spans="1:10">
      <c r="A134" s="83">
        <v>37</v>
      </c>
      <c r="B134" s="28" t="s">
        <v>1099</v>
      </c>
      <c r="C134" s="28" t="s">
        <v>1096</v>
      </c>
      <c r="D134" s="89" t="s">
        <v>853</v>
      </c>
      <c r="E134" s="111">
        <v>356</v>
      </c>
      <c r="F134" s="111">
        <v>32</v>
      </c>
      <c r="G134" s="112">
        <v>1517</v>
      </c>
      <c r="H134" s="101" t="s">
        <v>1100</v>
      </c>
      <c r="I134" s="137" t="s">
        <v>1098</v>
      </c>
      <c r="J134" s="137" t="s">
        <v>949</v>
      </c>
    </row>
    <row r="135" spans="1:10">
      <c r="A135" s="83">
        <v>38</v>
      </c>
      <c r="B135" s="28" t="s">
        <v>1101</v>
      </c>
      <c r="C135" s="28" t="s">
        <v>1096</v>
      </c>
      <c r="D135" s="89" t="s">
        <v>1102</v>
      </c>
      <c r="E135" s="84">
        <v>33.5</v>
      </c>
      <c r="F135" s="84">
        <v>12</v>
      </c>
      <c r="G135" s="110">
        <v>944.3</v>
      </c>
      <c r="H135" s="101" t="s">
        <v>1103</v>
      </c>
      <c r="I135" s="137" t="s">
        <v>1098</v>
      </c>
      <c r="J135" s="137" t="s">
        <v>813</v>
      </c>
    </row>
    <row r="136" spans="1:10">
      <c r="A136" s="83">
        <v>39</v>
      </c>
      <c r="B136" s="28" t="s">
        <v>1104</v>
      </c>
      <c r="C136" s="28" t="s">
        <v>1105</v>
      </c>
      <c r="D136" s="89" t="s">
        <v>794</v>
      </c>
      <c r="E136" s="84">
        <v>864</v>
      </c>
      <c r="F136" s="84">
        <v>96</v>
      </c>
      <c r="G136" s="110">
        <v>5760</v>
      </c>
      <c r="H136" s="101" t="s">
        <v>1106</v>
      </c>
      <c r="I136" s="137" t="s">
        <v>801</v>
      </c>
      <c r="J136" s="137" t="s">
        <v>808</v>
      </c>
    </row>
    <row r="137" spans="1:10">
      <c r="A137" s="83">
        <v>40</v>
      </c>
      <c r="B137" s="94" t="s">
        <v>1107</v>
      </c>
      <c r="C137" s="94" t="s">
        <v>1108</v>
      </c>
      <c r="D137" s="89" t="s">
        <v>794</v>
      </c>
      <c r="E137" s="84">
        <v>2400</v>
      </c>
      <c r="F137" s="84">
        <v>300</v>
      </c>
      <c r="G137" s="110">
        <v>12000</v>
      </c>
      <c r="H137" s="101" t="s">
        <v>1109</v>
      </c>
      <c r="I137" s="137" t="s">
        <v>1098</v>
      </c>
      <c r="J137" s="137" t="s">
        <v>808</v>
      </c>
    </row>
    <row r="138" spans="1:10">
      <c r="A138" s="83">
        <v>41</v>
      </c>
      <c r="B138" s="28" t="s">
        <v>1110</v>
      </c>
      <c r="C138" s="28" t="s">
        <v>1111</v>
      </c>
      <c r="D138" s="113" t="s">
        <v>794</v>
      </c>
      <c r="E138" s="84">
        <v>44</v>
      </c>
      <c r="F138" s="84">
        <v>6</v>
      </c>
      <c r="G138" s="110">
        <v>318</v>
      </c>
      <c r="H138" s="101" t="s">
        <v>1112</v>
      </c>
      <c r="I138" s="137" t="s">
        <v>1113</v>
      </c>
      <c r="J138" s="137" t="s">
        <v>813</v>
      </c>
    </row>
    <row r="139" spans="1:10">
      <c r="A139" s="516" t="s">
        <v>1114</v>
      </c>
      <c r="B139" s="517"/>
      <c r="C139" s="518"/>
      <c r="D139" s="31"/>
      <c r="E139" s="93">
        <f>SUM(E140:E145)</f>
        <v>4682</v>
      </c>
      <c r="F139" s="93">
        <v>160</v>
      </c>
      <c r="G139" s="91">
        <f>SUM(G140:G145)</f>
        <v>24327.83</v>
      </c>
      <c r="H139" s="101"/>
      <c r="I139" s="101"/>
      <c r="J139" s="101"/>
    </row>
    <row r="140" spans="1:10">
      <c r="A140" s="83">
        <v>42</v>
      </c>
      <c r="B140" s="35" t="s">
        <v>1115</v>
      </c>
      <c r="C140" s="28" t="s">
        <v>1116</v>
      </c>
      <c r="D140" s="89" t="s">
        <v>794</v>
      </c>
      <c r="E140" s="114">
        <v>1032</v>
      </c>
      <c r="F140" s="114">
        <v>96</v>
      </c>
      <c r="G140" s="114">
        <v>5430</v>
      </c>
      <c r="H140" s="101" t="s">
        <v>1117</v>
      </c>
      <c r="I140" s="101">
        <v>2015.7</v>
      </c>
      <c r="J140" s="101">
        <v>2016.12</v>
      </c>
    </row>
    <row r="141" spans="1:10">
      <c r="A141" s="83">
        <v>43</v>
      </c>
      <c r="B141" s="35" t="s">
        <v>1118</v>
      </c>
      <c r="C141" s="28" t="s">
        <v>1119</v>
      </c>
      <c r="D141" s="89" t="s">
        <v>794</v>
      </c>
      <c r="E141" s="114">
        <v>230</v>
      </c>
      <c r="F141" s="114">
        <v>40</v>
      </c>
      <c r="G141" s="114">
        <v>1640.83</v>
      </c>
      <c r="H141" s="101" t="s">
        <v>1120</v>
      </c>
      <c r="I141" s="101">
        <v>2015.5</v>
      </c>
      <c r="J141" s="101">
        <v>2016.12</v>
      </c>
    </row>
    <row r="142" spans="1:10">
      <c r="A142" s="83">
        <v>44</v>
      </c>
      <c r="B142" s="78" t="s">
        <v>1121</v>
      </c>
      <c r="C142" s="28" t="s">
        <v>1122</v>
      </c>
      <c r="D142" s="89" t="s">
        <v>794</v>
      </c>
      <c r="E142" s="25">
        <v>140</v>
      </c>
      <c r="F142" s="25">
        <v>24</v>
      </c>
      <c r="G142" s="25">
        <v>992</v>
      </c>
      <c r="H142" s="101" t="s">
        <v>1123</v>
      </c>
      <c r="I142" s="101">
        <v>2015.4</v>
      </c>
      <c r="J142" s="101">
        <v>2016.12</v>
      </c>
    </row>
    <row r="143" spans="1:10" ht="18.95" customHeight="1">
      <c r="A143" s="468" t="s">
        <v>2044</v>
      </c>
      <c r="B143" s="469"/>
      <c r="C143" s="469"/>
      <c r="D143" s="115"/>
      <c r="E143" s="116">
        <f>SUM(E144+E147)</f>
        <v>3135</v>
      </c>
      <c r="F143" s="116">
        <f>SUM(F144+F147)</f>
        <v>280</v>
      </c>
      <c r="G143" s="116">
        <f>SUM(G144+G147)</f>
        <v>13745</v>
      </c>
      <c r="H143" s="117"/>
      <c r="I143" s="117"/>
      <c r="J143" s="117"/>
    </row>
    <row r="144" spans="1:10">
      <c r="A144" s="504" t="s">
        <v>2014</v>
      </c>
      <c r="B144" s="505"/>
      <c r="C144" s="505"/>
      <c r="D144" s="505"/>
      <c r="E144" s="118">
        <f>SUM(E145:E146)</f>
        <v>95</v>
      </c>
      <c r="F144" s="118">
        <f>SUM(F145:F146)</f>
        <v>27</v>
      </c>
      <c r="G144" s="118">
        <f>SUM(G145:G146)</f>
        <v>1530</v>
      </c>
      <c r="H144" s="119"/>
      <c r="I144" s="119"/>
      <c r="J144" s="119"/>
    </row>
    <row r="145" spans="1:10" ht="22.5">
      <c r="A145" s="120">
        <v>1</v>
      </c>
      <c r="B145" s="506" t="s">
        <v>1124</v>
      </c>
      <c r="C145" s="43" t="s">
        <v>1125</v>
      </c>
      <c r="D145" s="114" t="s">
        <v>937</v>
      </c>
      <c r="E145" s="121">
        <v>50</v>
      </c>
      <c r="F145" s="121">
        <v>18</v>
      </c>
      <c r="G145" s="121">
        <v>990</v>
      </c>
      <c r="H145" s="122" t="s">
        <v>1126</v>
      </c>
      <c r="I145" s="138">
        <v>2015.1</v>
      </c>
      <c r="J145" s="139">
        <v>2016.9</v>
      </c>
    </row>
    <row r="146" spans="1:10" ht="22.5">
      <c r="A146" s="120">
        <v>2</v>
      </c>
      <c r="B146" s="507"/>
      <c r="C146" s="43" t="s">
        <v>1125</v>
      </c>
      <c r="D146" s="114" t="s">
        <v>937</v>
      </c>
      <c r="E146" s="114">
        <v>45</v>
      </c>
      <c r="F146" s="114">
        <v>9</v>
      </c>
      <c r="G146" s="114">
        <v>540</v>
      </c>
      <c r="H146" s="43" t="s">
        <v>1127</v>
      </c>
      <c r="I146" s="140">
        <v>2015.1</v>
      </c>
      <c r="J146" s="87">
        <v>2016.9</v>
      </c>
    </row>
    <row r="147" spans="1:10">
      <c r="A147" s="504" t="s">
        <v>2018</v>
      </c>
      <c r="B147" s="505"/>
      <c r="C147" s="505"/>
      <c r="D147" s="505"/>
      <c r="E147" s="123">
        <f>SUM(E148:E153)</f>
        <v>3040</v>
      </c>
      <c r="F147" s="123">
        <f>SUM(F148:F153)</f>
        <v>253</v>
      </c>
      <c r="G147" s="123">
        <f>SUM(G148:G153)</f>
        <v>12215</v>
      </c>
      <c r="H147" s="124"/>
      <c r="I147" s="141"/>
      <c r="J147" s="141"/>
    </row>
    <row r="148" spans="1:10" ht="22.5">
      <c r="A148" s="86">
        <v>3</v>
      </c>
      <c r="B148" s="43" t="s">
        <v>1128</v>
      </c>
      <c r="C148" s="125" t="s">
        <v>1129</v>
      </c>
      <c r="D148" s="114" t="s">
        <v>794</v>
      </c>
      <c r="E148" s="114">
        <v>690</v>
      </c>
      <c r="F148" s="114">
        <v>50</v>
      </c>
      <c r="G148" s="114">
        <v>2654</v>
      </c>
      <c r="H148" s="125" t="s">
        <v>1130</v>
      </c>
      <c r="I148" s="140" t="s">
        <v>1131</v>
      </c>
      <c r="J148" s="140" t="s">
        <v>1132</v>
      </c>
    </row>
    <row r="149" spans="1:10" ht="22.5">
      <c r="A149" s="86">
        <v>4</v>
      </c>
      <c r="B149" s="508" t="s">
        <v>1133</v>
      </c>
      <c r="C149" s="43" t="s">
        <v>1134</v>
      </c>
      <c r="D149" s="114" t="s">
        <v>794</v>
      </c>
      <c r="E149" s="114">
        <v>830</v>
      </c>
      <c r="F149" s="114">
        <v>60</v>
      </c>
      <c r="G149" s="114">
        <v>3177</v>
      </c>
      <c r="H149" s="43" t="s">
        <v>1135</v>
      </c>
      <c r="I149" s="140">
        <v>2015.1</v>
      </c>
      <c r="J149" s="87">
        <v>2016.9</v>
      </c>
    </row>
    <row r="150" spans="1:10" ht="22.5">
      <c r="A150" s="86">
        <v>5</v>
      </c>
      <c r="B150" s="509"/>
      <c r="C150" s="43" t="s">
        <v>1136</v>
      </c>
      <c r="D150" s="114" t="s">
        <v>794</v>
      </c>
      <c r="E150" s="114">
        <v>1017</v>
      </c>
      <c r="F150" s="114">
        <v>65</v>
      </c>
      <c r="G150" s="114">
        <v>3892</v>
      </c>
      <c r="H150" s="43" t="s">
        <v>1135</v>
      </c>
      <c r="I150" s="140">
        <v>2015.1</v>
      </c>
      <c r="J150" s="87">
        <v>2016.9</v>
      </c>
    </row>
    <row r="151" spans="1:10">
      <c r="A151" s="86">
        <v>6</v>
      </c>
      <c r="B151" s="510" t="s">
        <v>1137</v>
      </c>
      <c r="C151" s="35" t="s">
        <v>1138</v>
      </c>
      <c r="D151" s="114" t="s">
        <v>794</v>
      </c>
      <c r="E151" s="114">
        <v>100</v>
      </c>
      <c r="F151" s="114">
        <v>14</v>
      </c>
      <c r="G151" s="114">
        <v>560</v>
      </c>
      <c r="H151" s="35" t="s">
        <v>1139</v>
      </c>
      <c r="I151" s="140">
        <v>2015.1</v>
      </c>
      <c r="J151" s="87">
        <v>2016.9</v>
      </c>
    </row>
    <row r="152" spans="1:10" ht="22.5">
      <c r="A152" s="86">
        <v>7</v>
      </c>
      <c r="B152" s="511"/>
      <c r="C152" s="35" t="s">
        <v>1140</v>
      </c>
      <c r="D152" s="114" t="s">
        <v>937</v>
      </c>
      <c r="E152" s="114">
        <v>103</v>
      </c>
      <c r="F152" s="114">
        <v>24</v>
      </c>
      <c r="G152" s="114">
        <v>432</v>
      </c>
      <c r="H152" s="35" t="s">
        <v>1141</v>
      </c>
      <c r="I152" s="140">
        <v>2015.1</v>
      </c>
      <c r="J152" s="87">
        <v>2016.9</v>
      </c>
    </row>
    <row r="153" spans="1:10" ht="21.95" customHeight="1">
      <c r="A153" s="86">
        <v>8</v>
      </c>
      <c r="B153" s="35" t="s">
        <v>1142</v>
      </c>
      <c r="C153" s="35" t="s">
        <v>1143</v>
      </c>
      <c r="D153" s="114" t="s">
        <v>794</v>
      </c>
      <c r="E153" s="114">
        <v>300</v>
      </c>
      <c r="F153" s="114">
        <v>40</v>
      </c>
      <c r="G153" s="114">
        <v>1500</v>
      </c>
      <c r="H153" s="35" t="s">
        <v>1144</v>
      </c>
      <c r="I153" s="140">
        <v>2015.1</v>
      </c>
      <c r="J153" s="87">
        <v>2016.9</v>
      </c>
    </row>
    <row r="154" spans="1:10" ht="21" customHeight="1">
      <c r="A154" s="465" t="s">
        <v>2047</v>
      </c>
      <c r="B154" s="466"/>
      <c r="C154" s="467"/>
      <c r="D154" s="129"/>
      <c r="E154" s="130">
        <f>SUM(E155,E157,E176,E192,E197,E213,E232,E241)</f>
        <v>76614.759999999995</v>
      </c>
      <c r="F154" s="130">
        <f>SUM(F155,F157,F176,F192,F197,F213,F232,F241)</f>
        <v>5942</v>
      </c>
      <c r="G154" s="130">
        <f>SUM(G155,G157,G176,G192,G197,G213,G232,G241)</f>
        <v>306795</v>
      </c>
      <c r="H154" s="129"/>
      <c r="I154" s="129"/>
      <c r="J154" s="129"/>
    </row>
    <row r="155" spans="1:10">
      <c r="A155" s="495" t="s">
        <v>2014</v>
      </c>
      <c r="B155" s="496"/>
      <c r="C155" s="497"/>
      <c r="D155" s="131"/>
      <c r="E155" s="132">
        <v>2000</v>
      </c>
      <c r="F155" s="132">
        <v>200</v>
      </c>
      <c r="G155" s="132">
        <v>11600</v>
      </c>
      <c r="H155" s="131"/>
      <c r="I155" s="131"/>
      <c r="J155" s="131"/>
    </row>
    <row r="156" spans="1:10" ht="22.5">
      <c r="A156" s="78">
        <v>1</v>
      </c>
      <c r="B156" s="78" t="s">
        <v>2051</v>
      </c>
      <c r="C156" s="78" t="s">
        <v>2049</v>
      </c>
      <c r="D156" s="78" t="s">
        <v>794</v>
      </c>
      <c r="E156" s="133">
        <v>2000</v>
      </c>
      <c r="F156" s="133">
        <v>200</v>
      </c>
      <c r="G156" s="133">
        <v>11600</v>
      </c>
      <c r="H156" s="78" t="s">
        <v>2050</v>
      </c>
      <c r="I156" s="78">
        <v>2015</v>
      </c>
      <c r="J156" s="78">
        <v>2017</v>
      </c>
    </row>
    <row r="157" spans="1:10">
      <c r="A157" s="495" t="s">
        <v>2052</v>
      </c>
      <c r="B157" s="496"/>
      <c r="C157" s="497"/>
      <c r="D157" s="78"/>
      <c r="E157" s="131">
        <f>SUM(E158:E175)</f>
        <v>28360</v>
      </c>
      <c r="F157" s="131">
        <f>SUM(F158:F175)</f>
        <v>531</v>
      </c>
      <c r="G157" s="131">
        <f>SUM(G158:G175)</f>
        <v>6591</v>
      </c>
      <c r="H157" s="78"/>
      <c r="I157" s="78"/>
      <c r="J157" s="78"/>
    </row>
    <row r="158" spans="1:10" ht="22.5">
      <c r="A158" s="78">
        <v>2</v>
      </c>
      <c r="B158" s="134" t="s">
        <v>1145</v>
      </c>
      <c r="C158" s="78" t="s">
        <v>1146</v>
      </c>
      <c r="D158" s="78" t="s">
        <v>794</v>
      </c>
      <c r="E158" s="78">
        <v>1620</v>
      </c>
      <c r="F158" s="78">
        <v>27</v>
      </c>
      <c r="G158" s="78">
        <v>356</v>
      </c>
      <c r="H158" s="78" t="s">
        <v>1147</v>
      </c>
      <c r="I158" s="78">
        <v>2015.12</v>
      </c>
      <c r="J158" s="78">
        <v>2016.12</v>
      </c>
    </row>
    <row r="159" spans="1:10">
      <c r="A159" s="78">
        <v>3</v>
      </c>
      <c r="B159" s="134" t="s">
        <v>1148</v>
      </c>
      <c r="C159" s="78" t="s">
        <v>1149</v>
      </c>
      <c r="D159" s="78" t="s">
        <v>794</v>
      </c>
      <c r="E159" s="78">
        <v>2000</v>
      </c>
      <c r="F159" s="78">
        <v>40</v>
      </c>
      <c r="G159" s="78">
        <v>440</v>
      </c>
      <c r="H159" s="78" t="s">
        <v>1150</v>
      </c>
      <c r="I159" s="78">
        <v>2015.11</v>
      </c>
      <c r="J159" s="78">
        <v>2016.11</v>
      </c>
    </row>
    <row r="160" spans="1:10">
      <c r="A160" s="78">
        <v>4</v>
      </c>
      <c r="B160" s="134" t="s">
        <v>1151</v>
      </c>
      <c r="C160" s="78" t="s">
        <v>2053</v>
      </c>
      <c r="D160" s="78" t="s">
        <v>794</v>
      </c>
      <c r="E160" s="78">
        <v>2500</v>
      </c>
      <c r="F160" s="78">
        <v>50</v>
      </c>
      <c r="G160" s="78">
        <v>550</v>
      </c>
      <c r="H160" s="78" t="s">
        <v>1152</v>
      </c>
      <c r="I160" s="78">
        <v>2015.11</v>
      </c>
      <c r="J160" s="78">
        <v>2016.11</v>
      </c>
    </row>
    <row r="161" spans="1:45">
      <c r="A161" s="78">
        <v>5</v>
      </c>
      <c r="B161" s="134" t="s">
        <v>1153</v>
      </c>
      <c r="C161" s="78" t="s">
        <v>1154</v>
      </c>
      <c r="D161" s="78" t="s">
        <v>794</v>
      </c>
      <c r="E161" s="78">
        <v>1680</v>
      </c>
      <c r="F161" s="78">
        <v>28</v>
      </c>
      <c r="G161" s="78">
        <v>369</v>
      </c>
      <c r="H161" s="78" t="s">
        <v>1155</v>
      </c>
      <c r="I161" s="78">
        <v>2015.11</v>
      </c>
      <c r="J161" s="78">
        <v>2016.11</v>
      </c>
    </row>
    <row r="162" spans="1:45">
      <c r="A162" s="78">
        <v>6</v>
      </c>
      <c r="B162" s="134" t="s">
        <v>1156</v>
      </c>
      <c r="C162" s="134" t="s">
        <v>1156</v>
      </c>
      <c r="D162" s="78" t="s">
        <v>794</v>
      </c>
      <c r="E162" s="78">
        <v>1200</v>
      </c>
      <c r="F162" s="78">
        <v>20</v>
      </c>
      <c r="G162" s="78">
        <v>300</v>
      </c>
      <c r="H162" s="78" t="s">
        <v>1157</v>
      </c>
      <c r="I162" s="78">
        <v>2015.12</v>
      </c>
      <c r="J162" s="104" t="s">
        <v>2045</v>
      </c>
    </row>
    <row r="163" spans="1:45">
      <c r="A163" s="78">
        <v>7</v>
      </c>
      <c r="B163" s="134" t="s">
        <v>1158</v>
      </c>
      <c r="C163" s="134" t="s">
        <v>1158</v>
      </c>
      <c r="D163" s="78" t="s">
        <v>794</v>
      </c>
      <c r="E163" s="78">
        <v>1440</v>
      </c>
      <c r="F163" s="78">
        <v>24</v>
      </c>
      <c r="G163" s="78">
        <v>360</v>
      </c>
      <c r="H163" s="78" t="s">
        <v>1159</v>
      </c>
      <c r="I163" s="78">
        <v>2015.12</v>
      </c>
      <c r="J163" s="104" t="s">
        <v>2045</v>
      </c>
    </row>
    <row r="164" spans="1:45">
      <c r="A164" s="78">
        <v>8</v>
      </c>
      <c r="B164" s="134" t="s">
        <v>1160</v>
      </c>
      <c r="C164" s="134" t="s">
        <v>1160</v>
      </c>
      <c r="D164" s="78" t="s">
        <v>794</v>
      </c>
      <c r="E164" s="78">
        <v>1200</v>
      </c>
      <c r="F164" s="78">
        <v>20</v>
      </c>
      <c r="G164" s="78">
        <v>300</v>
      </c>
      <c r="H164" s="78" t="s">
        <v>1161</v>
      </c>
      <c r="I164" s="78">
        <v>2015.12</v>
      </c>
      <c r="J164" s="104" t="s">
        <v>2045</v>
      </c>
    </row>
    <row r="165" spans="1:45">
      <c r="A165" s="78">
        <v>9</v>
      </c>
      <c r="B165" s="135" t="s">
        <v>1162</v>
      </c>
      <c r="C165" s="135" t="s">
        <v>1162</v>
      </c>
      <c r="D165" s="33" t="s">
        <v>794</v>
      </c>
      <c r="E165" s="33">
        <v>1200</v>
      </c>
      <c r="F165" s="33">
        <v>20</v>
      </c>
      <c r="G165" s="33">
        <v>300</v>
      </c>
      <c r="H165" s="33" t="s">
        <v>1163</v>
      </c>
      <c r="I165" s="33">
        <v>2015.12</v>
      </c>
      <c r="J165" s="33">
        <v>2016.11</v>
      </c>
    </row>
    <row r="166" spans="1:45" ht="22.5">
      <c r="A166" s="78">
        <v>10</v>
      </c>
      <c r="B166" s="134" t="s">
        <v>1164</v>
      </c>
      <c r="C166" s="134" t="s">
        <v>1164</v>
      </c>
      <c r="D166" s="78" t="s">
        <v>794</v>
      </c>
      <c r="E166" s="78">
        <v>1440</v>
      </c>
      <c r="F166" s="78">
        <v>24</v>
      </c>
      <c r="G166" s="78">
        <v>360</v>
      </c>
      <c r="H166" s="78" t="s">
        <v>1165</v>
      </c>
      <c r="I166" s="78">
        <v>2015.12</v>
      </c>
      <c r="J166" s="104" t="s">
        <v>2045</v>
      </c>
    </row>
    <row r="167" spans="1:45">
      <c r="A167" s="78">
        <v>11</v>
      </c>
      <c r="B167" s="134" t="s">
        <v>1166</v>
      </c>
      <c r="C167" s="134" t="s">
        <v>1166</v>
      </c>
      <c r="D167" s="78" t="s">
        <v>794</v>
      </c>
      <c r="E167" s="78">
        <v>1440</v>
      </c>
      <c r="F167" s="78">
        <v>24</v>
      </c>
      <c r="G167" s="78">
        <v>360</v>
      </c>
      <c r="H167" s="78" t="s">
        <v>1167</v>
      </c>
      <c r="I167" s="78">
        <v>2015.12</v>
      </c>
      <c r="J167" s="104" t="s">
        <v>2045</v>
      </c>
    </row>
    <row r="168" spans="1:45">
      <c r="A168" s="78">
        <v>12</v>
      </c>
      <c r="B168" s="134" t="s">
        <v>1168</v>
      </c>
      <c r="C168" s="134" t="s">
        <v>1168</v>
      </c>
      <c r="D168" s="78" t="s">
        <v>794</v>
      </c>
      <c r="E168" s="78">
        <v>1200</v>
      </c>
      <c r="F168" s="78">
        <v>20</v>
      </c>
      <c r="G168" s="78">
        <v>300</v>
      </c>
      <c r="H168" s="78" t="s">
        <v>1169</v>
      </c>
      <c r="I168" s="78">
        <v>2015.12</v>
      </c>
      <c r="J168" s="104" t="s">
        <v>2045</v>
      </c>
    </row>
    <row r="169" spans="1:45" ht="22.5">
      <c r="A169" s="78">
        <v>13</v>
      </c>
      <c r="B169" s="134" t="s">
        <v>1170</v>
      </c>
      <c r="C169" s="134" t="s">
        <v>1170</v>
      </c>
      <c r="D169" s="78" t="s">
        <v>794</v>
      </c>
      <c r="E169" s="78">
        <v>1440</v>
      </c>
      <c r="F169" s="78">
        <v>24</v>
      </c>
      <c r="G169" s="78">
        <v>360</v>
      </c>
      <c r="H169" s="78" t="s">
        <v>1171</v>
      </c>
      <c r="I169" s="78">
        <v>2015.12</v>
      </c>
      <c r="J169" s="78">
        <v>2016.12</v>
      </c>
    </row>
    <row r="170" spans="1:45">
      <c r="A170" s="78">
        <v>14</v>
      </c>
      <c r="B170" s="134" t="s">
        <v>1172</v>
      </c>
      <c r="C170" s="134" t="s">
        <v>1172</v>
      </c>
      <c r="D170" s="78" t="s">
        <v>794</v>
      </c>
      <c r="E170" s="78">
        <v>1200</v>
      </c>
      <c r="F170" s="78">
        <v>20</v>
      </c>
      <c r="G170" s="78">
        <v>300</v>
      </c>
      <c r="H170" s="78" t="s">
        <v>1173</v>
      </c>
      <c r="I170" s="78">
        <v>2015.12</v>
      </c>
      <c r="J170" s="104" t="s">
        <v>2045</v>
      </c>
    </row>
    <row r="171" spans="1:45" ht="22.5">
      <c r="A171" s="78">
        <v>15</v>
      </c>
      <c r="B171" s="75" t="s">
        <v>1174</v>
      </c>
      <c r="C171" s="78" t="s">
        <v>1175</v>
      </c>
      <c r="D171" s="78" t="s">
        <v>794</v>
      </c>
      <c r="E171" s="78">
        <v>720</v>
      </c>
      <c r="F171" s="78">
        <v>18</v>
      </c>
      <c r="G171" s="78">
        <v>158.4</v>
      </c>
      <c r="H171" s="78" t="s">
        <v>1176</v>
      </c>
      <c r="I171" s="78">
        <v>2015.11</v>
      </c>
      <c r="J171" s="104" t="s">
        <v>949</v>
      </c>
    </row>
    <row r="172" spans="1:45" ht="22.5">
      <c r="A172" s="78">
        <v>16</v>
      </c>
      <c r="B172" s="75" t="s">
        <v>1177</v>
      </c>
      <c r="C172" s="78" t="s">
        <v>1178</v>
      </c>
      <c r="D172" s="78" t="s">
        <v>794</v>
      </c>
      <c r="E172" s="78">
        <v>2400</v>
      </c>
      <c r="F172" s="78">
        <v>60</v>
      </c>
      <c r="G172" s="78">
        <v>528</v>
      </c>
      <c r="H172" s="78" t="s">
        <v>1179</v>
      </c>
      <c r="I172" s="78">
        <v>2015.11</v>
      </c>
      <c r="J172" s="104" t="s">
        <v>949</v>
      </c>
    </row>
    <row r="173" spans="1:45" ht="22.5">
      <c r="A173" s="78">
        <v>17</v>
      </c>
      <c r="B173" s="75" t="s">
        <v>1180</v>
      </c>
      <c r="C173" s="78" t="s">
        <v>1181</v>
      </c>
      <c r="D173" s="78" t="s">
        <v>794</v>
      </c>
      <c r="E173" s="78">
        <v>1600</v>
      </c>
      <c r="F173" s="78">
        <v>40</v>
      </c>
      <c r="G173" s="78">
        <v>352</v>
      </c>
      <c r="H173" s="78" t="s">
        <v>1179</v>
      </c>
      <c r="I173" s="104" t="s">
        <v>1098</v>
      </c>
      <c r="J173" s="104" t="s">
        <v>813</v>
      </c>
    </row>
    <row r="174" spans="1:45" ht="22.5">
      <c r="A174" s="78">
        <v>18</v>
      </c>
      <c r="B174" s="75" t="s">
        <v>1182</v>
      </c>
      <c r="C174" s="78" t="s">
        <v>1183</v>
      </c>
      <c r="D174" s="78" t="s">
        <v>794</v>
      </c>
      <c r="E174" s="78">
        <v>480</v>
      </c>
      <c r="F174" s="78">
        <v>12</v>
      </c>
      <c r="G174" s="78">
        <v>105.6</v>
      </c>
      <c r="H174" s="78" t="s">
        <v>1176</v>
      </c>
      <c r="I174" s="104" t="s">
        <v>1098</v>
      </c>
      <c r="J174" s="104" t="s">
        <v>813</v>
      </c>
    </row>
    <row r="175" spans="1:45">
      <c r="A175" s="78">
        <v>19</v>
      </c>
      <c r="B175" s="75" t="s">
        <v>1184</v>
      </c>
      <c r="C175" s="78" t="s">
        <v>1185</v>
      </c>
      <c r="D175" s="78" t="s">
        <v>794</v>
      </c>
      <c r="E175" s="78">
        <v>3600</v>
      </c>
      <c r="F175" s="78">
        <v>60</v>
      </c>
      <c r="G175" s="78">
        <v>792</v>
      </c>
      <c r="H175" s="78" t="s">
        <v>1186</v>
      </c>
      <c r="I175" s="78">
        <v>2015.11</v>
      </c>
      <c r="J175" s="104" t="s">
        <v>949</v>
      </c>
    </row>
    <row r="176" spans="1:45" s="392" customFormat="1" ht="21.75" customHeight="1">
      <c r="A176" s="498" t="s">
        <v>2054</v>
      </c>
      <c r="B176" s="499"/>
      <c r="C176" s="500"/>
      <c r="D176" s="395"/>
      <c r="E176" s="396">
        <f>SUM(E177:E191)</f>
        <v>6924</v>
      </c>
      <c r="F176" s="396">
        <f>SUM(F177:F191)</f>
        <v>1154</v>
      </c>
      <c r="G176" s="396">
        <f>SUM(G177:G191)</f>
        <v>46160</v>
      </c>
      <c r="H176" s="395"/>
      <c r="I176" s="395"/>
      <c r="J176" s="395"/>
      <c r="K176" s="391"/>
      <c r="L176" s="391"/>
      <c r="M176" s="391"/>
      <c r="N176" s="391"/>
      <c r="O176" s="391"/>
      <c r="P176" s="391"/>
      <c r="Q176" s="391"/>
      <c r="R176" s="391"/>
      <c r="S176" s="391"/>
      <c r="T176" s="391"/>
      <c r="U176" s="391"/>
      <c r="V176" s="391"/>
      <c r="W176" s="391"/>
      <c r="X176" s="391"/>
      <c r="Y176" s="391"/>
      <c r="Z176" s="391"/>
      <c r="AA176" s="391"/>
      <c r="AB176" s="391"/>
      <c r="AC176" s="391"/>
      <c r="AD176" s="391"/>
      <c r="AE176" s="391"/>
      <c r="AF176" s="391"/>
      <c r="AG176" s="391"/>
      <c r="AH176" s="391"/>
      <c r="AI176" s="391"/>
      <c r="AJ176" s="391"/>
      <c r="AK176" s="391"/>
      <c r="AL176" s="391"/>
      <c r="AM176" s="391"/>
      <c r="AN176" s="391"/>
      <c r="AO176" s="391"/>
      <c r="AP176" s="391"/>
      <c r="AQ176" s="391"/>
      <c r="AR176" s="391"/>
      <c r="AS176" s="391"/>
    </row>
    <row r="177" spans="1:45" s="392" customFormat="1" ht="21.75" customHeight="1">
      <c r="A177" s="386">
        <v>20</v>
      </c>
      <c r="B177" s="387" t="s">
        <v>1187</v>
      </c>
      <c r="C177" s="386" t="s">
        <v>2089</v>
      </c>
      <c r="D177" s="386" t="s">
        <v>794</v>
      </c>
      <c r="E177" s="388">
        <v>3306</v>
      </c>
      <c r="F177" s="389">
        <v>551</v>
      </c>
      <c r="G177" s="388">
        <v>22040</v>
      </c>
      <c r="H177" s="386" t="s">
        <v>1188</v>
      </c>
      <c r="I177" s="390">
        <v>42309</v>
      </c>
      <c r="J177" s="390">
        <v>42705</v>
      </c>
      <c r="K177" s="391"/>
      <c r="L177" s="391"/>
      <c r="M177" s="391"/>
      <c r="N177" s="391"/>
      <c r="O177" s="391"/>
      <c r="P177" s="391"/>
      <c r="Q177" s="391"/>
      <c r="R177" s="391"/>
      <c r="S177" s="391"/>
      <c r="T177" s="391"/>
      <c r="U177" s="391"/>
      <c r="V177" s="391"/>
      <c r="W177" s="391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1"/>
      <c r="AI177" s="391"/>
      <c r="AJ177" s="391"/>
      <c r="AK177" s="391"/>
      <c r="AL177" s="391"/>
      <c r="AM177" s="391"/>
      <c r="AN177" s="391"/>
      <c r="AO177" s="391"/>
      <c r="AP177" s="391"/>
      <c r="AQ177" s="391"/>
      <c r="AR177" s="391"/>
      <c r="AS177" s="391"/>
    </row>
    <row r="178" spans="1:45" s="392" customFormat="1" ht="21.75" customHeight="1">
      <c r="A178" s="386">
        <v>21</v>
      </c>
      <c r="B178" s="387" t="s">
        <v>743</v>
      </c>
      <c r="C178" s="386" t="s">
        <v>744</v>
      </c>
      <c r="D178" s="386" t="s">
        <v>853</v>
      </c>
      <c r="E178" s="386">
        <v>504</v>
      </c>
      <c r="F178" s="389">
        <v>84</v>
      </c>
      <c r="G178" s="388">
        <v>3360</v>
      </c>
      <c r="H178" s="386" t="s">
        <v>1189</v>
      </c>
      <c r="I178" s="390">
        <v>42310</v>
      </c>
      <c r="J178" s="390">
        <v>42706</v>
      </c>
      <c r="K178" s="391"/>
      <c r="L178" s="391"/>
      <c r="M178" s="391"/>
      <c r="N178" s="391"/>
      <c r="O178" s="391"/>
      <c r="P178" s="391"/>
      <c r="Q178" s="391"/>
      <c r="R178" s="391"/>
      <c r="S178" s="391"/>
      <c r="T178" s="391"/>
      <c r="U178" s="391"/>
      <c r="V178" s="391"/>
      <c r="W178" s="391"/>
      <c r="X178" s="391"/>
      <c r="Y178" s="391"/>
      <c r="Z178" s="391"/>
      <c r="AA178" s="391"/>
      <c r="AB178" s="391"/>
      <c r="AC178" s="391"/>
      <c r="AD178" s="391"/>
      <c r="AE178" s="391"/>
      <c r="AF178" s="391"/>
      <c r="AG178" s="391"/>
      <c r="AH178" s="391"/>
      <c r="AI178" s="391"/>
      <c r="AJ178" s="391"/>
      <c r="AK178" s="391"/>
      <c r="AL178" s="391"/>
      <c r="AM178" s="391"/>
      <c r="AN178" s="391"/>
      <c r="AO178" s="391"/>
      <c r="AP178" s="391"/>
      <c r="AQ178" s="391"/>
      <c r="AR178" s="391"/>
      <c r="AS178" s="391"/>
    </row>
    <row r="179" spans="1:45" s="392" customFormat="1" ht="21.75" customHeight="1">
      <c r="A179" s="386">
        <v>22</v>
      </c>
      <c r="B179" s="387" t="s">
        <v>1190</v>
      </c>
      <c r="C179" s="386" t="s">
        <v>1191</v>
      </c>
      <c r="D179" s="386" t="s">
        <v>794</v>
      </c>
      <c r="E179" s="386">
        <v>180</v>
      </c>
      <c r="F179" s="389">
        <v>30</v>
      </c>
      <c r="G179" s="388">
        <v>1200</v>
      </c>
      <c r="H179" s="386" t="s">
        <v>1192</v>
      </c>
      <c r="I179" s="390">
        <v>42341</v>
      </c>
      <c r="J179" s="390">
        <v>42707</v>
      </c>
      <c r="K179" s="391"/>
      <c r="L179" s="391"/>
      <c r="M179" s="391"/>
      <c r="N179" s="391"/>
      <c r="O179" s="391"/>
      <c r="P179" s="391"/>
      <c r="Q179" s="391"/>
      <c r="R179" s="391"/>
      <c r="S179" s="391"/>
      <c r="T179" s="391"/>
      <c r="U179" s="391"/>
      <c r="V179" s="391"/>
      <c r="W179" s="391"/>
      <c r="X179" s="391"/>
      <c r="Y179" s="391"/>
      <c r="Z179" s="391"/>
      <c r="AA179" s="391"/>
      <c r="AB179" s="391"/>
      <c r="AC179" s="391"/>
      <c r="AD179" s="391"/>
      <c r="AE179" s="391"/>
      <c r="AF179" s="391"/>
      <c r="AG179" s="391"/>
      <c r="AH179" s="391"/>
      <c r="AI179" s="391"/>
      <c r="AJ179" s="391"/>
      <c r="AK179" s="391"/>
      <c r="AL179" s="391"/>
      <c r="AM179" s="391"/>
      <c r="AN179" s="391"/>
      <c r="AO179" s="391"/>
      <c r="AP179" s="391"/>
      <c r="AQ179" s="391"/>
      <c r="AR179" s="391"/>
      <c r="AS179" s="391"/>
    </row>
    <row r="180" spans="1:45" s="392" customFormat="1" ht="21.75" customHeight="1">
      <c r="A180" s="386">
        <v>23</v>
      </c>
      <c r="B180" s="387" t="s">
        <v>1193</v>
      </c>
      <c r="C180" s="386" t="s">
        <v>2061</v>
      </c>
      <c r="D180" s="386" t="s">
        <v>794</v>
      </c>
      <c r="E180" s="386">
        <v>1662</v>
      </c>
      <c r="F180" s="389">
        <v>277</v>
      </c>
      <c r="G180" s="388">
        <v>11080</v>
      </c>
      <c r="H180" s="386" t="s">
        <v>1194</v>
      </c>
      <c r="I180" s="390">
        <v>42312</v>
      </c>
      <c r="J180" s="390">
        <v>42708</v>
      </c>
      <c r="K180" s="391"/>
      <c r="L180" s="391"/>
      <c r="M180" s="391"/>
      <c r="N180" s="391"/>
      <c r="O180" s="391"/>
      <c r="P180" s="391"/>
      <c r="Q180" s="391"/>
      <c r="R180" s="391"/>
      <c r="S180" s="391"/>
      <c r="T180" s="391"/>
      <c r="U180" s="391"/>
      <c r="V180" s="391"/>
      <c r="W180" s="391"/>
      <c r="X180" s="391"/>
      <c r="Y180" s="391"/>
      <c r="Z180" s="391"/>
      <c r="AA180" s="391"/>
      <c r="AB180" s="391"/>
      <c r="AC180" s="391"/>
      <c r="AD180" s="391"/>
      <c r="AE180" s="391"/>
      <c r="AF180" s="391"/>
      <c r="AG180" s="391"/>
      <c r="AH180" s="391"/>
      <c r="AI180" s="391"/>
      <c r="AJ180" s="391"/>
      <c r="AK180" s="391"/>
      <c r="AL180" s="391"/>
      <c r="AM180" s="391"/>
      <c r="AN180" s="391"/>
      <c r="AO180" s="391"/>
      <c r="AP180" s="391"/>
      <c r="AQ180" s="391"/>
      <c r="AR180" s="391"/>
      <c r="AS180" s="391"/>
    </row>
    <row r="181" spans="1:45" s="392" customFormat="1" ht="21.75" customHeight="1">
      <c r="A181" s="386">
        <v>24</v>
      </c>
      <c r="B181" s="387" t="s">
        <v>1195</v>
      </c>
      <c r="C181" s="386" t="s">
        <v>1196</v>
      </c>
      <c r="D181" s="386" t="s">
        <v>794</v>
      </c>
      <c r="E181" s="386">
        <v>240</v>
      </c>
      <c r="F181" s="389">
        <v>40</v>
      </c>
      <c r="G181" s="388">
        <v>1600</v>
      </c>
      <c r="H181" s="386" t="s">
        <v>1197</v>
      </c>
      <c r="I181" s="390">
        <v>42313</v>
      </c>
      <c r="J181" s="390">
        <v>42709</v>
      </c>
      <c r="K181" s="391"/>
      <c r="L181" s="391"/>
      <c r="M181" s="391"/>
      <c r="N181" s="391"/>
      <c r="O181" s="391"/>
      <c r="P181" s="391"/>
      <c r="Q181" s="391"/>
      <c r="R181" s="391"/>
      <c r="S181" s="391"/>
      <c r="T181" s="391"/>
      <c r="U181" s="391"/>
      <c r="V181" s="391"/>
      <c r="W181" s="391"/>
      <c r="X181" s="391"/>
      <c r="Y181" s="391"/>
      <c r="Z181" s="391"/>
      <c r="AA181" s="391"/>
      <c r="AB181" s="391"/>
      <c r="AC181" s="391"/>
      <c r="AD181" s="391"/>
      <c r="AE181" s="391"/>
      <c r="AF181" s="391"/>
      <c r="AG181" s="391"/>
      <c r="AH181" s="391"/>
      <c r="AI181" s="391"/>
      <c r="AJ181" s="391"/>
      <c r="AK181" s="391"/>
      <c r="AL181" s="391"/>
      <c r="AM181" s="391"/>
      <c r="AN181" s="391"/>
      <c r="AO181" s="391"/>
      <c r="AP181" s="391"/>
      <c r="AQ181" s="391"/>
      <c r="AR181" s="391"/>
      <c r="AS181" s="391"/>
    </row>
    <row r="182" spans="1:45" s="392" customFormat="1" ht="21.75" customHeight="1">
      <c r="A182" s="386">
        <v>25</v>
      </c>
      <c r="B182" s="387" t="s">
        <v>1198</v>
      </c>
      <c r="C182" s="386" t="s">
        <v>1199</v>
      </c>
      <c r="D182" s="386" t="s">
        <v>794</v>
      </c>
      <c r="E182" s="386">
        <v>72</v>
      </c>
      <c r="F182" s="389">
        <v>12</v>
      </c>
      <c r="G182" s="388">
        <v>480</v>
      </c>
      <c r="H182" s="386" t="s">
        <v>1200</v>
      </c>
      <c r="I182" s="390">
        <v>42283</v>
      </c>
      <c r="J182" s="390">
        <v>42710</v>
      </c>
      <c r="K182" s="391"/>
      <c r="L182" s="391"/>
      <c r="M182" s="391"/>
      <c r="N182" s="391"/>
      <c r="O182" s="391"/>
      <c r="P182" s="391"/>
      <c r="Q182" s="391"/>
      <c r="R182" s="391"/>
      <c r="S182" s="391"/>
      <c r="T182" s="391"/>
      <c r="U182" s="391"/>
      <c r="V182" s="391"/>
      <c r="W182" s="391"/>
      <c r="X182" s="391"/>
      <c r="Y182" s="391"/>
      <c r="Z182" s="391"/>
      <c r="AA182" s="391"/>
      <c r="AB182" s="391"/>
      <c r="AC182" s="391"/>
      <c r="AD182" s="391"/>
      <c r="AE182" s="391"/>
      <c r="AF182" s="391"/>
      <c r="AG182" s="391"/>
      <c r="AH182" s="391"/>
      <c r="AI182" s="391"/>
      <c r="AJ182" s="391"/>
      <c r="AK182" s="391"/>
      <c r="AL182" s="391"/>
      <c r="AM182" s="391"/>
      <c r="AN182" s="391"/>
      <c r="AO182" s="391"/>
      <c r="AP182" s="391"/>
      <c r="AQ182" s="391"/>
      <c r="AR182" s="391"/>
      <c r="AS182" s="391"/>
    </row>
    <row r="183" spans="1:45" s="392" customFormat="1" ht="21.75" customHeight="1">
      <c r="A183" s="386">
        <v>26</v>
      </c>
      <c r="B183" s="387" t="s">
        <v>1201</v>
      </c>
      <c r="C183" s="386" t="s">
        <v>1202</v>
      </c>
      <c r="D183" s="386" t="s">
        <v>794</v>
      </c>
      <c r="E183" s="386">
        <v>90</v>
      </c>
      <c r="F183" s="389">
        <v>15</v>
      </c>
      <c r="G183" s="388">
        <v>600</v>
      </c>
      <c r="H183" s="386" t="s">
        <v>1203</v>
      </c>
      <c r="I183" s="390">
        <v>42315</v>
      </c>
      <c r="J183" s="390">
        <v>42711</v>
      </c>
      <c r="K183" s="391"/>
      <c r="L183" s="391"/>
      <c r="M183" s="391"/>
      <c r="N183" s="391"/>
      <c r="O183" s="391"/>
      <c r="P183" s="391"/>
      <c r="Q183" s="391"/>
      <c r="R183" s="391"/>
      <c r="S183" s="391"/>
      <c r="T183" s="391"/>
      <c r="U183" s="391"/>
      <c r="V183" s="391"/>
      <c r="W183" s="391"/>
      <c r="X183" s="391"/>
      <c r="Y183" s="391"/>
      <c r="Z183" s="391"/>
      <c r="AA183" s="391"/>
      <c r="AB183" s="391"/>
      <c r="AC183" s="391"/>
      <c r="AD183" s="391"/>
      <c r="AE183" s="391"/>
      <c r="AF183" s="391"/>
      <c r="AG183" s="391"/>
      <c r="AH183" s="391"/>
      <c r="AI183" s="391"/>
      <c r="AJ183" s="391"/>
      <c r="AK183" s="391"/>
      <c r="AL183" s="391"/>
      <c r="AM183" s="391"/>
      <c r="AN183" s="391"/>
      <c r="AO183" s="391"/>
      <c r="AP183" s="391"/>
      <c r="AQ183" s="391"/>
      <c r="AR183" s="391"/>
      <c r="AS183" s="391"/>
    </row>
    <row r="184" spans="1:45" s="392" customFormat="1" ht="21.75" customHeight="1">
      <c r="A184" s="386">
        <v>27</v>
      </c>
      <c r="B184" s="387" t="s">
        <v>1204</v>
      </c>
      <c r="C184" s="386" t="s">
        <v>1205</v>
      </c>
      <c r="D184" s="386" t="s">
        <v>794</v>
      </c>
      <c r="E184" s="386">
        <v>84</v>
      </c>
      <c r="F184" s="389">
        <v>14</v>
      </c>
      <c r="G184" s="388">
        <v>560</v>
      </c>
      <c r="H184" s="386" t="s">
        <v>1206</v>
      </c>
      <c r="I184" s="390">
        <v>42316</v>
      </c>
      <c r="J184" s="390">
        <v>42712</v>
      </c>
      <c r="K184" s="391"/>
      <c r="L184" s="391"/>
      <c r="M184" s="391"/>
      <c r="N184" s="391"/>
      <c r="O184" s="391"/>
      <c r="P184" s="391"/>
      <c r="Q184" s="391"/>
      <c r="R184" s="391"/>
      <c r="S184" s="391"/>
      <c r="T184" s="391"/>
      <c r="U184" s="391"/>
      <c r="V184" s="391"/>
      <c r="W184" s="391"/>
      <c r="X184" s="391"/>
      <c r="Y184" s="391"/>
      <c r="Z184" s="391"/>
      <c r="AA184" s="391"/>
      <c r="AB184" s="391"/>
      <c r="AC184" s="391"/>
      <c r="AD184" s="391"/>
      <c r="AE184" s="391"/>
      <c r="AF184" s="391"/>
      <c r="AG184" s="391"/>
      <c r="AH184" s="391"/>
      <c r="AI184" s="391"/>
      <c r="AJ184" s="391"/>
      <c r="AK184" s="391"/>
      <c r="AL184" s="391"/>
      <c r="AM184" s="391"/>
      <c r="AN184" s="391"/>
      <c r="AO184" s="391"/>
      <c r="AP184" s="391"/>
      <c r="AQ184" s="391"/>
      <c r="AR184" s="391"/>
      <c r="AS184" s="391"/>
    </row>
    <row r="185" spans="1:45" s="392" customFormat="1" ht="21.75" customHeight="1">
      <c r="A185" s="386">
        <v>28</v>
      </c>
      <c r="B185" s="387" t="s">
        <v>1207</v>
      </c>
      <c r="C185" s="386" t="s">
        <v>1208</v>
      </c>
      <c r="D185" s="386" t="s">
        <v>794</v>
      </c>
      <c r="E185" s="386">
        <v>120</v>
      </c>
      <c r="F185" s="389">
        <v>20</v>
      </c>
      <c r="G185" s="388">
        <v>800</v>
      </c>
      <c r="H185" s="386" t="s">
        <v>1209</v>
      </c>
      <c r="I185" s="390">
        <v>42286</v>
      </c>
      <c r="J185" s="390">
        <v>42713</v>
      </c>
      <c r="K185" s="391"/>
      <c r="L185" s="391"/>
      <c r="M185" s="391"/>
      <c r="N185" s="391"/>
      <c r="O185" s="391"/>
      <c r="P185" s="391"/>
      <c r="Q185" s="391"/>
      <c r="R185" s="391"/>
      <c r="S185" s="391"/>
      <c r="T185" s="391"/>
      <c r="U185" s="391"/>
      <c r="V185" s="391"/>
      <c r="W185" s="391"/>
      <c r="X185" s="391"/>
      <c r="Y185" s="391"/>
      <c r="Z185" s="391"/>
      <c r="AA185" s="391"/>
      <c r="AB185" s="391"/>
      <c r="AC185" s="391"/>
      <c r="AD185" s="391"/>
      <c r="AE185" s="391"/>
      <c r="AF185" s="391"/>
      <c r="AG185" s="391"/>
      <c r="AH185" s="391"/>
      <c r="AI185" s="391"/>
      <c r="AJ185" s="391"/>
      <c r="AK185" s="391"/>
      <c r="AL185" s="391"/>
      <c r="AM185" s="391"/>
      <c r="AN185" s="391"/>
      <c r="AO185" s="391"/>
      <c r="AP185" s="391"/>
      <c r="AQ185" s="391"/>
      <c r="AR185" s="391"/>
      <c r="AS185" s="391"/>
    </row>
    <row r="186" spans="1:45" s="392" customFormat="1" ht="21.75" customHeight="1">
      <c r="A186" s="386">
        <v>29</v>
      </c>
      <c r="B186" s="387" t="s">
        <v>1210</v>
      </c>
      <c r="C186" s="386" t="s">
        <v>1211</v>
      </c>
      <c r="D186" s="386" t="s">
        <v>794</v>
      </c>
      <c r="E186" s="386">
        <v>90</v>
      </c>
      <c r="F186" s="389">
        <v>15</v>
      </c>
      <c r="G186" s="388">
        <v>600</v>
      </c>
      <c r="H186" s="386" t="s">
        <v>1200</v>
      </c>
      <c r="I186" s="390">
        <v>42318</v>
      </c>
      <c r="J186" s="390">
        <v>42714</v>
      </c>
      <c r="K186" s="391"/>
      <c r="L186" s="391"/>
      <c r="M186" s="391"/>
      <c r="N186" s="391"/>
      <c r="O186" s="391"/>
      <c r="P186" s="391"/>
      <c r="Q186" s="391"/>
      <c r="R186" s="391"/>
      <c r="S186" s="391"/>
      <c r="T186" s="391"/>
      <c r="U186" s="391"/>
      <c r="V186" s="391"/>
      <c r="W186" s="391"/>
      <c r="X186" s="391"/>
      <c r="Y186" s="391"/>
      <c r="Z186" s="391"/>
      <c r="AA186" s="391"/>
      <c r="AB186" s="391"/>
      <c r="AC186" s="391"/>
      <c r="AD186" s="391"/>
      <c r="AE186" s="391"/>
      <c r="AF186" s="391"/>
      <c r="AG186" s="391"/>
      <c r="AH186" s="391"/>
      <c r="AI186" s="391"/>
      <c r="AJ186" s="391"/>
      <c r="AK186" s="391"/>
      <c r="AL186" s="391"/>
      <c r="AM186" s="391"/>
      <c r="AN186" s="391"/>
      <c r="AO186" s="391"/>
      <c r="AP186" s="391"/>
      <c r="AQ186" s="391"/>
      <c r="AR186" s="391"/>
      <c r="AS186" s="391"/>
    </row>
    <row r="187" spans="1:45" s="392" customFormat="1" ht="21.75" customHeight="1">
      <c r="A187" s="386">
        <v>30</v>
      </c>
      <c r="B187" s="387" t="s">
        <v>1212</v>
      </c>
      <c r="C187" s="386" t="s">
        <v>1213</v>
      </c>
      <c r="D187" s="386" t="s">
        <v>794</v>
      </c>
      <c r="E187" s="386">
        <v>96</v>
      </c>
      <c r="F187" s="389">
        <v>16</v>
      </c>
      <c r="G187" s="388">
        <v>640</v>
      </c>
      <c r="H187" s="386" t="s">
        <v>1214</v>
      </c>
      <c r="I187" s="390">
        <v>42319</v>
      </c>
      <c r="J187" s="390">
        <v>42715</v>
      </c>
      <c r="K187" s="391"/>
      <c r="L187" s="391"/>
      <c r="M187" s="391"/>
      <c r="N187" s="391"/>
      <c r="O187" s="391"/>
      <c r="P187" s="391"/>
      <c r="Q187" s="391"/>
      <c r="R187" s="391"/>
      <c r="S187" s="391"/>
      <c r="T187" s="391"/>
      <c r="U187" s="391"/>
      <c r="V187" s="391"/>
      <c r="W187" s="391"/>
      <c r="X187" s="391"/>
      <c r="Y187" s="391"/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  <c r="AK187" s="391"/>
      <c r="AL187" s="391"/>
      <c r="AM187" s="391"/>
      <c r="AN187" s="391"/>
      <c r="AO187" s="391"/>
      <c r="AP187" s="391"/>
      <c r="AQ187" s="391"/>
      <c r="AR187" s="391"/>
      <c r="AS187" s="391"/>
    </row>
    <row r="188" spans="1:45" s="392" customFormat="1" ht="21.75" customHeight="1">
      <c r="A188" s="386">
        <v>31</v>
      </c>
      <c r="B188" s="387" t="s">
        <v>1215</v>
      </c>
      <c r="C188" s="386" t="s">
        <v>1216</v>
      </c>
      <c r="D188" s="386" t="s">
        <v>794</v>
      </c>
      <c r="E188" s="386">
        <v>144</v>
      </c>
      <c r="F188" s="389">
        <v>24</v>
      </c>
      <c r="G188" s="388">
        <v>960</v>
      </c>
      <c r="H188" s="386" t="s">
        <v>1217</v>
      </c>
      <c r="I188" s="390">
        <v>42350</v>
      </c>
      <c r="J188" s="390">
        <v>42716</v>
      </c>
      <c r="K188" s="391"/>
      <c r="L188" s="391"/>
      <c r="M188" s="391"/>
      <c r="N188" s="391"/>
      <c r="O188" s="391"/>
      <c r="P188" s="391"/>
      <c r="Q188" s="391"/>
      <c r="R188" s="391"/>
      <c r="S188" s="391"/>
      <c r="T188" s="391"/>
      <c r="U188" s="391"/>
      <c r="V188" s="391"/>
      <c r="W188" s="391"/>
      <c r="X188" s="391"/>
      <c r="Y188" s="391"/>
      <c r="Z188" s="391"/>
      <c r="AA188" s="391"/>
      <c r="AB188" s="391"/>
      <c r="AC188" s="391"/>
      <c r="AD188" s="391"/>
      <c r="AE188" s="391"/>
      <c r="AF188" s="391"/>
      <c r="AG188" s="391"/>
      <c r="AH188" s="391"/>
      <c r="AI188" s="391"/>
      <c r="AJ188" s="391"/>
      <c r="AK188" s="391"/>
      <c r="AL188" s="391"/>
      <c r="AM188" s="391"/>
      <c r="AN188" s="391"/>
      <c r="AO188" s="391"/>
      <c r="AP188" s="391"/>
      <c r="AQ188" s="391"/>
      <c r="AR188" s="391"/>
      <c r="AS188" s="391"/>
    </row>
    <row r="189" spans="1:45" s="392" customFormat="1" ht="21.75" customHeight="1">
      <c r="A189" s="386">
        <v>32</v>
      </c>
      <c r="B189" s="387" t="s">
        <v>1218</v>
      </c>
      <c r="C189" s="386" t="s">
        <v>1219</v>
      </c>
      <c r="D189" s="386" t="s">
        <v>794</v>
      </c>
      <c r="E189" s="386">
        <v>72</v>
      </c>
      <c r="F189" s="389">
        <v>12</v>
      </c>
      <c r="G189" s="388">
        <v>480</v>
      </c>
      <c r="H189" s="386" t="s">
        <v>1220</v>
      </c>
      <c r="I189" s="390">
        <v>42321</v>
      </c>
      <c r="J189" s="390">
        <v>42717</v>
      </c>
      <c r="K189" s="391"/>
      <c r="L189" s="391"/>
      <c r="M189" s="391"/>
      <c r="N189" s="391"/>
      <c r="O189" s="391"/>
      <c r="P189" s="391"/>
      <c r="Q189" s="391"/>
      <c r="R189" s="391"/>
      <c r="S189" s="391"/>
      <c r="T189" s="391"/>
      <c r="U189" s="391"/>
      <c r="V189" s="391"/>
      <c r="W189" s="391"/>
      <c r="X189" s="391"/>
      <c r="Y189" s="391"/>
      <c r="Z189" s="391"/>
      <c r="AA189" s="391"/>
      <c r="AB189" s="391"/>
      <c r="AC189" s="391"/>
      <c r="AD189" s="391"/>
      <c r="AE189" s="391"/>
      <c r="AF189" s="391"/>
      <c r="AG189" s="391"/>
      <c r="AH189" s="391"/>
      <c r="AI189" s="391"/>
      <c r="AJ189" s="391"/>
      <c r="AK189" s="391"/>
      <c r="AL189" s="391"/>
      <c r="AM189" s="391"/>
      <c r="AN189" s="391"/>
      <c r="AO189" s="391"/>
      <c r="AP189" s="391"/>
      <c r="AQ189" s="391"/>
      <c r="AR189" s="391"/>
      <c r="AS189" s="391"/>
    </row>
    <row r="190" spans="1:45" s="392" customFormat="1" ht="21.75" customHeight="1">
      <c r="A190" s="386">
        <v>33</v>
      </c>
      <c r="B190" s="387" t="s">
        <v>1221</v>
      </c>
      <c r="C190" s="386" t="s">
        <v>1222</v>
      </c>
      <c r="D190" s="386" t="s">
        <v>794</v>
      </c>
      <c r="E190" s="386">
        <v>180</v>
      </c>
      <c r="F190" s="389">
        <v>30</v>
      </c>
      <c r="G190" s="388">
        <v>1200</v>
      </c>
      <c r="H190" s="386" t="s">
        <v>1223</v>
      </c>
      <c r="I190" s="390">
        <v>42322</v>
      </c>
      <c r="J190" s="390">
        <v>42718</v>
      </c>
      <c r="K190" s="391"/>
      <c r="L190" s="391"/>
      <c r="M190" s="391"/>
      <c r="N190" s="391"/>
      <c r="O190" s="391"/>
      <c r="P190" s="391"/>
      <c r="Q190" s="391"/>
      <c r="R190" s="391"/>
      <c r="S190" s="391"/>
      <c r="T190" s="391"/>
      <c r="U190" s="391"/>
      <c r="V190" s="391"/>
      <c r="W190" s="391"/>
      <c r="X190" s="391"/>
      <c r="Y190" s="391"/>
      <c r="Z190" s="391"/>
      <c r="AA190" s="391"/>
      <c r="AB190" s="391"/>
      <c r="AC190" s="391"/>
      <c r="AD190" s="391"/>
      <c r="AE190" s="391"/>
      <c r="AF190" s="391"/>
      <c r="AG190" s="391"/>
      <c r="AH190" s="391"/>
      <c r="AI190" s="391"/>
      <c r="AJ190" s="391"/>
      <c r="AK190" s="391"/>
      <c r="AL190" s="391"/>
      <c r="AM190" s="391"/>
      <c r="AN190" s="391"/>
      <c r="AO190" s="391"/>
      <c r="AP190" s="391"/>
      <c r="AQ190" s="391"/>
      <c r="AR190" s="391"/>
      <c r="AS190" s="391"/>
    </row>
    <row r="191" spans="1:45" s="392" customFormat="1" ht="21.75" customHeight="1">
      <c r="A191" s="386">
        <v>34</v>
      </c>
      <c r="B191" s="387" t="s">
        <v>1224</v>
      </c>
      <c r="C191" s="386" t="s">
        <v>1225</v>
      </c>
      <c r="D191" s="386" t="s">
        <v>794</v>
      </c>
      <c r="E191" s="386">
        <v>84</v>
      </c>
      <c r="F191" s="389">
        <v>14</v>
      </c>
      <c r="G191" s="386">
        <v>560</v>
      </c>
      <c r="H191" s="397" t="s">
        <v>1226</v>
      </c>
      <c r="I191" s="390">
        <v>42323</v>
      </c>
      <c r="J191" s="390">
        <v>42719</v>
      </c>
      <c r="K191" s="391"/>
      <c r="L191" s="391"/>
      <c r="M191" s="391"/>
      <c r="N191" s="391"/>
      <c r="O191" s="391"/>
      <c r="P191" s="391"/>
      <c r="Q191" s="391"/>
      <c r="R191" s="391"/>
      <c r="S191" s="391"/>
      <c r="T191" s="391"/>
      <c r="U191" s="391"/>
      <c r="V191" s="391"/>
      <c r="W191" s="391"/>
      <c r="X191" s="391"/>
      <c r="Y191" s="391"/>
      <c r="Z191" s="391"/>
      <c r="AA191" s="391"/>
      <c r="AB191" s="391"/>
      <c r="AC191" s="391"/>
      <c r="AD191" s="391"/>
      <c r="AE191" s="391"/>
      <c r="AF191" s="391"/>
      <c r="AG191" s="391"/>
      <c r="AH191" s="391"/>
      <c r="AI191" s="391"/>
      <c r="AJ191" s="391"/>
      <c r="AK191" s="391"/>
      <c r="AL191" s="391"/>
      <c r="AM191" s="391"/>
      <c r="AN191" s="391"/>
      <c r="AO191" s="391"/>
      <c r="AP191" s="391"/>
      <c r="AQ191" s="391"/>
      <c r="AR191" s="391"/>
      <c r="AS191" s="391"/>
    </row>
    <row r="192" spans="1:45">
      <c r="A192" s="501" t="s">
        <v>2096</v>
      </c>
      <c r="B192" s="502"/>
      <c r="C192" s="503"/>
      <c r="D192" s="131"/>
      <c r="E192" s="131">
        <v>6575</v>
      </c>
      <c r="F192" s="131">
        <v>569</v>
      </c>
      <c r="G192" s="132">
        <v>42160</v>
      </c>
      <c r="H192" s="119"/>
      <c r="I192" s="142"/>
      <c r="J192" s="142"/>
    </row>
    <row r="193" spans="1:10">
      <c r="A193" s="78">
        <v>35</v>
      </c>
      <c r="B193" s="78" t="s">
        <v>1227</v>
      </c>
      <c r="C193" s="78" t="s">
        <v>1228</v>
      </c>
      <c r="D193" s="78" t="s">
        <v>794</v>
      </c>
      <c r="E193" s="133">
        <v>1907</v>
      </c>
      <c r="F193" s="78">
        <v>50</v>
      </c>
      <c r="G193" s="133">
        <v>12121</v>
      </c>
      <c r="H193" s="78" t="s">
        <v>1229</v>
      </c>
      <c r="I193" s="78">
        <v>2015</v>
      </c>
      <c r="J193" s="104" t="s">
        <v>2117</v>
      </c>
    </row>
    <row r="194" spans="1:10">
      <c r="A194" s="78">
        <v>36</v>
      </c>
      <c r="B194" s="78" t="s">
        <v>1230</v>
      </c>
      <c r="C194" s="78" t="s">
        <v>1231</v>
      </c>
      <c r="D194" s="78" t="s">
        <v>794</v>
      </c>
      <c r="E194" s="78">
        <v>1092</v>
      </c>
      <c r="F194" s="78">
        <v>77</v>
      </c>
      <c r="G194" s="133">
        <v>6929</v>
      </c>
      <c r="H194" s="78" t="s">
        <v>1232</v>
      </c>
      <c r="I194" s="78">
        <v>2015</v>
      </c>
      <c r="J194" s="104" t="s">
        <v>2117</v>
      </c>
    </row>
    <row r="195" spans="1:10">
      <c r="A195" s="78">
        <v>37</v>
      </c>
      <c r="B195" s="78" t="s">
        <v>1233</v>
      </c>
      <c r="C195" s="78" t="s">
        <v>2097</v>
      </c>
      <c r="D195" s="78" t="s">
        <v>794</v>
      </c>
      <c r="E195" s="78">
        <v>2400</v>
      </c>
      <c r="F195" s="78">
        <v>242</v>
      </c>
      <c r="G195" s="133">
        <v>13310</v>
      </c>
      <c r="H195" s="78" t="s">
        <v>2097</v>
      </c>
      <c r="I195" s="78">
        <v>2015</v>
      </c>
      <c r="J195" s="104" t="s">
        <v>2117</v>
      </c>
    </row>
    <row r="196" spans="1:10" ht="22.5">
      <c r="A196" s="78">
        <v>38</v>
      </c>
      <c r="B196" s="78" t="s">
        <v>1234</v>
      </c>
      <c r="C196" s="78" t="s">
        <v>1235</v>
      </c>
      <c r="D196" s="78" t="s">
        <v>794</v>
      </c>
      <c r="E196" s="78">
        <v>1176</v>
      </c>
      <c r="F196" s="78">
        <v>200</v>
      </c>
      <c r="G196" s="133">
        <v>9800</v>
      </c>
      <c r="H196" s="78" t="s">
        <v>1236</v>
      </c>
      <c r="I196" s="78">
        <v>2015</v>
      </c>
      <c r="J196" s="104" t="s">
        <v>2117</v>
      </c>
    </row>
    <row r="197" spans="1:10">
      <c r="A197" s="495" t="s">
        <v>2098</v>
      </c>
      <c r="B197" s="496"/>
      <c r="C197" s="497"/>
      <c r="D197" s="143"/>
      <c r="E197" s="144">
        <f>SUM(E198:E212)</f>
        <v>10598.76</v>
      </c>
      <c r="F197" s="144">
        <f>SUM(F198:F212)</f>
        <v>998</v>
      </c>
      <c r="G197" s="144">
        <f>SUM(G198:G212)</f>
        <v>58882</v>
      </c>
      <c r="H197" s="131"/>
      <c r="I197" s="152"/>
      <c r="J197" s="152"/>
    </row>
    <row r="198" spans="1:10">
      <c r="A198" s="78">
        <v>39</v>
      </c>
      <c r="B198" s="134" t="s">
        <v>1237</v>
      </c>
      <c r="C198" s="134" t="s">
        <v>1238</v>
      </c>
      <c r="D198" s="78" t="s">
        <v>794</v>
      </c>
      <c r="E198" s="145">
        <v>531</v>
      </c>
      <c r="F198" s="134">
        <v>50</v>
      </c>
      <c r="G198" s="78">
        <v>2950</v>
      </c>
      <c r="H198" s="78" t="s">
        <v>1239</v>
      </c>
      <c r="I198" s="78">
        <v>2015.11</v>
      </c>
      <c r="J198" s="78">
        <v>2017.12</v>
      </c>
    </row>
    <row r="199" spans="1:10">
      <c r="A199" s="78">
        <v>40</v>
      </c>
      <c r="B199" s="134" t="s">
        <v>1240</v>
      </c>
      <c r="C199" s="134" t="s">
        <v>1241</v>
      </c>
      <c r="D199" s="78" t="s">
        <v>794</v>
      </c>
      <c r="E199" s="145">
        <v>1444.32</v>
      </c>
      <c r="F199" s="134">
        <v>136</v>
      </c>
      <c r="G199" s="78">
        <v>8024</v>
      </c>
      <c r="H199" s="78" t="s">
        <v>1242</v>
      </c>
      <c r="I199" s="78">
        <v>2015.12</v>
      </c>
      <c r="J199" s="78">
        <v>2017.12</v>
      </c>
    </row>
    <row r="200" spans="1:10">
      <c r="A200" s="78">
        <v>41</v>
      </c>
      <c r="B200" s="134" t="s">
        <v>1243</v>
      </c>
      <c r="C200" s="134" t="s">
        <v>1244</v>
      </c>
      <c r="D200" s="78" t="s">
        <v>794</v>
      </c>
      <c r="E200" s="145">
        <v>1062</v>
      </c>
      <c r="F200" s="134">
        <v>100</v>
      </c>
      <c r="G200" s="78">
        <v>5900</v>
      </c>
      <c r="H200" s="78" t="s">
        <v>1245</v>
      </c>
      <c r="I200" s="78">
        <v>2015.12</v>
      </c>
      <c r="J200" s="78">
        <v>2017.12</v>
      </c>
    </row>
    <row r="201" spans="1:10">
      <c r="A201" s="78">
        <v>42</v>
      </c>
      <c r="B201" s="134" t="s">
        <v>1246</v>
      </c>
      <c r="C201" s="134" t="s">
        <v>1247</v>
      </c>
      <c r="D201" s="78" t="s">
        <v>794</v>
      </c>
      <c r="E201" s="145">
        <v>1062</v>
      </c>
      <c r="F201" s="134">
        <v>100</v>
      </c>
      <c r="G201" s="78">
        <v>5900</v>
      </c>
      <c r="H201" s="78" t="s">
        <v>1248</v>
      </c>
      <c r="I201" s="78">
        <v>2015.11</v>
      </c>
      <c r="J201" s="78">
        <v>2017.12</v>
      </c>
    </row>
    <row r="202" spans="1:10" ht="22.5">
      <c r="A202" s="78">
        <v>43</v>
      </c>
      <c r="B202" s="134" t="s">
        <v>1249</v>
      </c>
      <c r="C202" s="134" t="s">
        <v>1250</v>
      </c>
      <c r="D202" s="78" t="s">
        <v>794</v>
      </c>
      <c r="E202" s="145">
        <v>531</v>
      </c>
      <c r="F202" s="134">
        <v>50</v>
      </c>
      <c r="G202" s="78">
        <v>2950</v>
      </c>
      <c r="H202" s="78" t="s">
        <v>1242</v>
      </c>
      <c r="I202" s="78">
        <v>2015.11</v>
      </c>
      <c r="J202" s="78">
        <v>2017.12</v>
      </c>
    </row>
    <row r="203" spans="1:10">
      <c r="A203" s="78">
        <v>44</v>
      </c>
      <c r="B203" s="134" t="s">
        <v>1251</v>
      </c>
      <c r="C203" s="134" t="s">
        <v>1252</v>
      </c>
      <c r="D203" s="78" t="s">
        <v>794</v>
      </c>
      <c r="E203" s="145">
        <v>637.20000000000005</v>
      </c>
      <c r="F203" s="134">
        <v>60</v>
      </c>
      <c r="G203" s="78">
        <v>3540</v>
      </c>
      <c r="H203" s="78" t="s">
        <v>1245</v>
      </c>
      <c r="I203" s="78">
        <v>2015.12</v>
      </c>
      <c r="J203" s="78">
        <v>2017.12</v>
      </c>
    </row>
    <row r="204" spans="1:10">
      <c r="A204" s="78">
        <v>45</v>
      </c>
      <c r="B204" s="134" t="s">
        <v>1253</v>
      </c>
      <c r="C204" s="134" t="s">
        <v>1254</v>
      </c>
      <c r="D204" s="78" t="s">
        <v>794</v>
      </c>
      <c r="E204" s="145">
        <v>531</v>
      </c>
      <c r="F204" s="134">
        <v>50</v>
      </c>
      <c r="G204" s="78">
        <v>2950</v>
      </c>
      <c r="H204" s="78" t="s">
        <v>1255</v>
      </c>
      <c r="I204" s="78">
        <v>2015.11</v>
      </c>
      <c r="J204" s="78">
        <v>2017.12</v>
      </c>
    </row>
    <row r="205" spans="1:10">
      <c r="A205" s="78">
        <v>46</v>
      </c>
      <c r="B205" s="134" t="s">
        <v>1256</v>
      </c>
      <c r="C205" s="134" t="s">
        <v>1257</v>
      </c>
      <c r="D205" s="78" t="s">
        <v>794</v>
      </c>
      <c r="E205" s="145">
        <v>531</v>
      </c>
      <c r="F205" s="134">
        <v>50</v>
      </c>
      <c r="G205" s="78">
        <v>2950</v>
      </c>
      <c r="H205" s="78" t="s">
        <v>1258</v>
      </c>
      <c r="I205" s="78">
        <v>2015.12</v>
      </c>
      <c r="J205" s="78">
        <v>2017.12</v>
      </c>
    </row>
    <row r="206" spans="1:10">
      <c r="A206" s="78">
        <v>47</v>
      </c>
      <c r="B206" s="134" t="s">
        <v>1259</v>
      </c>
      <c r="C206" s="134" t="s">
        <v>1260</v>
      </c>
      <c r="D206" s="78" t="s">
        <v>794</v>
      </c>
      <c r="E206" s="145">
        <v>531</v>
      </c>
      <c r="F206" s="134">
        <v>50</v>
      </c>
      <c r="G206" s="78">
        <v>2950</v>
      </c>
      <c r="H206" s="78" t="s">
        <v>1261</v>
      </c>
      <c r="I206" s="78">
        <v>2015.12</v>
      </c>
      <c r="J206" s="78">
        <v>2017.12</v>
      </c>
    </row>
    <row r="207" spans="1:10">
      <c r="A207" s="78">
        <v>48</v>
      </c>
      <c r="B207" s="134" t="s">
        <v>1262</v>
      </c>
      <c r="C207" s="134" t="s">
        <v>1263</v>
      </c>
      <c r="D207" s="78" t="s">
        <v>794</v>
      </c>
      <c r="E207" s="145">
        <v>297.36</v>
      </c>
      <c r="F207" s="134">
        <v>28</v>
      </c>
      <c r="G207" s="78">
        <v>1652</v>
      </c>
      <c r="H207" s="78" t="s">
        <v>1264</v>
      </c>
      <c r="I207" s="78">
        <v>2015.12</v>
      </c>
      <c r="J207" s="78">
        <v>2017.12</v>
      </c>
    </row>
    <row r="208" spans="1:10">
      <c r="A208" s="78">
        <v>49</v>
      </c>
      <c r="B208" s="134" t="s">
        <v>1265</v>
      </c>
      <c r="C208" s="134" t="s">
        <v>1266</v>
      </c>
      <c r="D208" s="78" t="s">
        <v>794</v>
      </c>
      <c r="E208" s="145">
        <v>350.46</v>
      </c>
      <c r="F208" s="134">
        <v>33</v>
      </c>
      <c r="G208" s="78">
        <v>1947</v>
      </c>
      <c r="H208" s="78" t="s">
        <v>1264</v>
      </c>
      <c r="I208" s="78">
        <v>2015.11</v>
      </c>
      <c r="J208" s="78">
        <v>2017.12</v>
      </c>
    </row>
    <row r="209" spans="1:10">
      <c r="A209" s="78">
        <v>50</v>
      </c>
      <c r="B209" s="134" t="s">
        <v>1267</v>
      </c>
      <c r="C209" s="134" t="s">
        <v>1268</v>
      </c>
      <c r="D209" s="78" t="s">
        <v>794</v>
      </c>
      <c r="E209" s="145">
        <v>913.32</v>
      </c>
      <c r="F209" s="134">
        <v>86</v>
      </c>
      <c r="G209" s="78">
        <v>5074</v>
      </c>
      <c r="H209" s="78" t="s">
        <v>1269</v>
      </c>
      <c r="I209" s="78">
        <v>2015.11</v>
      </c>
      <c r="J209" s="78">
        <v>2017.12</v>
      </c>
    </row>
    <row r="210" spans="1:10">
      <c r="A210" s="78">
        <v>51</v>
      </c>
      <c r="B210" s="134" t="s">
        <v>1270</v>
      </c>
      <c r="C210" s="134" t="s">
        <v>1271</v>
      </c>
      <c r="D210" s="78" t="s">
        <v>794</v>
      </c>
      <c r="E210" s="145">
        <v>1115.0999999999999</v>
      </c>
      <c r="F210" s="134">
        <v>105</v>
      </c>
      <c r="G210" s="78">
        <v>6195</v>
      </c>
      <c r="H210" s="78" t="s">
        <v>1242</v>
      </c>
      <c r="I210" s="78">
        <v>2015.11</v>
      </c>
      <c r="J210" s="78">
        <v>2017.12</v>
      </c>
    </row>
    <row r="211" spans="1:10">
      <c r="A211" s="78">
        <v>52</v>
      </c>
      <c r="B211" s="134" t="s">
        <v>1272</v>
      </c>
      <c r="C211" s="134" t="s">
        <v>1273</v>
      </c>
      <c r="D211" s="78" t="s">
        <v>794</v>
      </c>
      <c r="E211" s="145">
        <v>318.60000000000002</v>
      </c>
      <c r="F211" s="134">
        <v>30</v>
      </c>
      <c r="G211" s="78">
        <v>1770</v>
      </c>
      <c r="H211" s="78" t="s">
        <v>1242</v>
      </c>
      <c r="I211" s="78">
        <v>2015.11</v>
      </c>
      <c r="J211" s="78">
        <v>2017.12</v>
      </c>
    </row>
    <row r="212" spans="1:10">
      <c r="A212" s="78">
        <v>53</v>
      </c>
      <c r="B212" s="134" t="s">
        <v>1274</v>
      </c>
      <c r="C212" s="134" t="s">
        <v>1275</v>
      </c>
      <c r="D212" s="78" t="s">
        <v>794</v>
      </c>
      <c r="E212" s="145">
        <v>743.4</v>
      </c>
      <c r="F212" s="134">
        <v>70</v>
      </c>
      <c r="G212" s="78">
        <v>4130</v>
      </c>
      <c r="H212" s="78" t="s">
        <v>1242</v>
      </c>
      <c r="I212" s="78">
        <v>2015.11</v>
      </c>
      <c r="J212" s="78">
        <v>2017.12</v>
      </c>
    </row>
    <row r="213" spans="1:10">
      <c r="A213" s="495" t="s">
        <v>2102</v>
      </c>
      <c r="B213" s="496"/>
      <c r="C213" s="497"/>
      <c r="D213" s="131"/>
      <c r="E213" s="132">
        <f>SUM(E214:E231)</f>
        <v>10901</v>
      </c>
      <c r="F213" s="132">
        <f>SUM(F214:F231)</f>
        <v>1292</v>
      </c>
      <c r="G213" s="132">
        <f>SUM(G214:G231)</f>
        <v>71136</v>
      </c>
      <c r="H213" s="131"/>
      <c r="I213" s="131"/>
      <c r="J213" s="131"/>
    </row>
    <row r="214" spans="1:10">
      <c r="A214" s="78">
        <v>54</v>
      </c>
      <c r="B214" s="146" t="s">
        <v>1276</v>
      </c>
      <c r="C214" s="78" t="s">
        <v>1277</v>
      </c>
      <c r="D214" s="78" t="s">
        <v>794</v>
      </c>
      <c r="E214" s="133">
        <v>412</v>
      </c>
      <c r="F214" s="146">
        <v>44</v>
      </c>
      <c r="G214" s="133">
        <v>2288</v>
      </c>
      <c r="H214" s="78" t="s">
        <v>1278</v>
      </c>
      <c r="I214" s="78">
        <v>2015</v>
      </c>
      <c r="J214" s="78">
        <v>2016</v>
      </c>
    </row>
    <row r="215" spans="1:10">
      <c r="A215" s="78">
        <v>55</v>
      </c>
      <c r="B215" s="146" t="s">
        <v>1279</v>
      </c>
      <c r="C215" s="78" t="s">
        <v>1280</v>
      </c>
      <c r="D215" s="78" t="s">
        <v>794</v>
      </c>
      <c r="E215" s="78">
        <v>2418</v>
      </c>
      <c r="F215" s="146">
        <v>190</v>
      </c>
      <c r="G215" s="133">
        <v>10795</v>
      </c>
      <c r="H215" s="78" t="s">
        <v>1278</v>
      </c>
      <c r="I215" s="78">
        <v>2015</v>
      </c>
      <c r="J215" s="78">
        <v>2016</v>
      </c>
    </row>
    <row r="216" spans="1:10">
      <c r="A216" s="78">
        <v>56</v>
      </c>
      <c r="B216" s="146" t="s">
        <v>1281</v>
      </c>
      <c r="C216" s="78" t="s">
        <v>1282</v>
      </c>
      <c r="D216" s="78" t="s">
        <v>794</v>
      </c>
      <c r="E216" s="78">
        <v>680</v>
      </c>
      <c r="F216" s="146">
        <v>116</v>
      </c>
      <c r="G216" s="133">
        <v>4213</v>
      </c>
      <c r="H216" s="78" t="s">
        <v>1278</v>
      </c>
      <c r="I216" s="78">
        <v>2015</v>
      </c>
      <c r="J216" s="78">
        <v>2016</v>
      </c>
    </row>
    <row r="217" spans="1:10">
      <c r="A217" s="78">
        <v>57</v>
      </c>
      <c r="B217" s="146" t="s">
        <v>1283</v>
      </c>
      <c r="C217" s="78" t="s">
        <v>1284</v>
      </c>
      <c r="D217" s="78" t="s">
        <v>794</v>
      </c>
      <c r="E217" s="78">
        <v>684</v>
      </c>
      <c r="F217" s="146">
        <v>80</v>
      </c>
      <c r="G217" s="133">
        <v>3800</v>
      </c>
      <c r="H217" s="78" t="s">
        <v>1285</v>
      </c>
      <c r="I217" s="78">
        <v>2015</v>
      </c>
      <c r="J217" s="78">
        <v>2016</v>
      </c>
    </row>
    <row r="218" spans="1:10">
      <c r="A218" s="78">
        <v>58</v>
      </c>
      <c r="B218" s="146" t="s">
        <v>1286</v>
      </c>
      <c r="C218" s="78" t="s">
        <v>1287</v>
      </c>
      <c r="D218" s="78" t="s">
        <v>794</v>
      </c>
      <c r="E218" s="78">
        <v>288</v>
      </c>
      <c r="F218" s="146">
        <v>60</v>
      </c>
      <c r="G218" s="133">
        <v>2880</v>
      </c>
      <c r="H218" s="78" t="s">
        <v>1288</v>
      </c>
      <c r="I218" s="78">
        <v>2015</v>
      </c>
      <c r="J218" s="78">
        <v>2016</v>
      </c>
    </row>
    <row r="219" spans="1:10">
      <c r="A219" s="78">
        <v>59</v>
      </c>
      <c r="B219" s="146" t="s">
        <v>1289</v>
      </c>
      <c r="C219" s="78" t="s">
        <v>1290</v>
      </c>
      <c r="D219" s="78" t="s">
        <v>794</v>
      </c>
      <c r="E219" s="78">
        <v>310</v>
      </c>
      <c r="F219" s="146">
        <v>48</v>
      </c>
      <c r="G219" s="133">
        <v>2880</v>
      </c>
      <c r="H219" s="78" t="s">
        <v>1291</v>
      </c>
      <c r="I219" s="78">
        <v>2015</v>
      </c>
      <c r="J219" s="78">
        <v>2016</v>
      </c>
    </row>
    <row r="220" spans="1:10">
      <c r="A220" s="78">
        <v>60</v>
      </c>
      <c r="B220" s="146" t="s">
        <v>1292</v>
      </c>
      <c r="C220" s="78" t="s">
        <v>1293</v>
      </c>
      <c r="D220" s="78" t="s">
        <v>794</v>
      </c>
      <c r="E220" s="78">
        <v>189</v>
      </c>
      <c r="F220" s="146">
        <v>36</v>
      </c>
      <c r="G220" s="133">
        <v>1800</v>
      </c>
      <c r="H220" s="78" t="s">
        <v>1294</v>
      </c>
      <c r="I220" s="78">
        <v>2015</v>
      </c>
      <c r="J220" s="78">
        <v>2016</v>
      </c>
    </row>
    <row r="221" spans="1:10">
      <c r="A221" s="78">
        <v>61</v>
      </c>
      <c r="B221" s="146" t="s">
        <v>1295</v>
      </c>
      <c r="C221" s="78" t="s">
        <v>1296</v>
      </c>
      <c r="D221" s="78" t="s">
        <v>794</v>
      </c>
      <c r="E221" s="78">
        <v>1060</v>
      </c>
      <c r="F221" s="146">
        <v>126</v>
      </c>
      <c r="G221" s="133">
        <v>7560</v>
      </c>
      <c r="H221" s="78" t="s">
        <v>1297</v>
      </c>
      <c r="I221" s="78">
        <v>2015</v>
      </c>
      <c r="J221" s="78">
        <v>2016</v>
      </c>
    </row>
    <row r="222" spans="1:10">
      <c r="A222" s="78">
        <v>62</v>
      </c>
      <c r="B222" s="146" t="s">
        <v>1298</v>
      </c>
      <c r="C222" s="78" t="s">
        <v>1299</v>
      </c>
      <c r="D222" s="78" t="s">
        <v>794</v>
      </c>
      <c r="E222" s="78">
        <v>1043</v>
      </c>
      <c r="F222" s="146">
        <v>126</v>
      </c>
      <c r="G222" s="133">
        <v>6960</v>
      </c>
      <c r="H222" s="78" t="s">
        <v>1278</v>
      </c>
      <c r="I222" s="78">
        <v>2015</v>
      </c>
      <c r="J222" s="78">
        <v>2016</v>
      </c>
    </row>
    <row r="223" spans="1:10">
      <c r="A223" s="78">
        <v>63</v>
      </c>
      <c r="B223" s="146" t="s">
        <v>1300</v>
      </c>
      <c r="C223" s="78" t="s">
        <v>1301</v>
      </c>
      <c r="D223" s="78" t="s">
        <v>794</v>
      </c>
      <c r="E223" s="78">
        <v>72</v>
      </c>
      <c r="F223" s="146">
        <v>12</v>
      </c>
      <c r="G223" s="133">
        <v>720</v>
      </c>
      <c r="H223" s="78" t="s">
        <v>1302</v>
      </c>
      <c r="I223" s="78">
        <v>2015</v>
      </c>
      <c r="J223" s="78">
        <v>2016</v>
      </c>
    </row>
    <row r="224" spans="1:10">
      <c r="A224" s="78">
        <v>64</v>
      </c>
      <c r="B224" s="146" t="s">
        <v>1303</v>
      </c>
      <c r="C224" s="78" t="s">
        <v>1304</v>
      </c>
      <c r="D224" s="78" t="s">
        <v>794</v>
      </c>
      <c r="E224" s="78">
        <v>360</v>
      </c>
      <c r="F224" s="146">
        <v>50</v>
      </c>
      <c r="G224" s="133">
        <v>3000</v>
      </c>
      <c r="H224" s="78" t="s">
        <v>1305</v>
      </c>
      <c r="I224" s="78">
        <v>2015</v>
      </c>
      <c r="J224" s="78">
        <v>2016</v>
      </c>
    </row>
    <row r="225" spans="1:10">
      <c r="A225" s="78">
        <v>65</v>
      </c>
      <c r="B225" s="146" t="s">
        <v>1306</v>
      </c>
      <c r="C225" s="78" t="s">
        <v>1307</v>
      </c>
      <c r="D225" s="78" t="s">
        <v>794</v>
      </c>
      <c r="E225" s="78">
        <v>608</v>
      </c>
      <c r="F225" s="146">
        <v>60</v>
      </c>
      <c r="G225" s="133">
        <v>3600</v>
      </c>
      <c r="H225" s="78" t="s">
        <v>1308</v>
      </c>
      <c r="I225" s="78">
        <v>2015</v>
      </c>
      <c r="J225" s="78">
        <v>2016</v>
      </c>
    </row>
    <row r="226" spans="1:10" ht="22.5">
      <c r="A226" s="78">
        <v>66</v>
      </c>
      <c r="B226" s="146" t="s">
        <v>1309</v>
      </c>
      <c r="C226" s="78" t="s">
        <v>1310</v>
      </c>
      <c r="D226" s="78" t="s">
        <v>794</v>
      </c>
      <c r="E226" s="78">
        <v>173</v>
      </c>
      <c r="F226" s="146">
        <v>24</v>
      </c>
      <c r="G226" s="133">
        <v>1440</v>
      </c>
      <c r="H226" s="78" t="s">
        <v>1311</v>
      </c>
      <c r="I226" s="78">
        <v>2015</v>
      </c>
      <c r="J226" s="78">
        <v>2016</v>
      </c>
    </row>
    <row r="227" spans="1:10">
      <c r="A227" s="78">
        <v>67</v>
      </c>
      <c r="B227" s="146" t="s">
        <v>1312</v>
      </c>
      <c r="C227" s="78" t="s">
        <v>1313</v>
      </c>
      <c r="D227" s="78" t="s">
        <v>794</v>
      </c>
      <c r="E227" s="78">
        <v>198</v>
      </c>
      <c r="F227" s="146">
        <v>30</v>
      </c>
      <c r="G227" s="133">
        <v>1800</v>
      </c>
      <c r="H227" s="78" t="s">
        <v>1314</v>
      </c>
      <c r="I227" s="78">
        <v>2015</v>
      </c>
      <c r="J227" s="78">
        <v>2016</v>
      </c>
    </row>
    <row r="228" spans="1:10">
      <c r="A228" s="78">
        <v>68</v>
      </c>
      <c r="B228" s="146" t="s">
        <v>1315</v>
      </c>
      <c r="C228" s="78" t="s">
        <v>1316</v>
      </c>
      <c r="D228" s="78" t="s">
        <v>794</v>
      </c>
      <c r="E228" s="78">
        <v>559</v>
      </c>
      <c r="F228" s="146">
        <v>72</v>
      </c>
      <c r="G228" s="78">
        <v>4320</v>
      </c>
      <c r="H228" s="78" t="s">
        <v>1317</v>
      </c>
      <c r="I228" s="78">
        <v>2015</v>
      </c>
      <c r="J228" s="78">
        <v>2016</v>
      </c>
    </row>
    <row r="229" spans="1:10">
      <c r="A229" s="78">
        <v>69</v>
      </c>
      <c r="B229" s="146" t="s">
        <v>1318</v>
      </c>
      <c r="C229" s="78" t="s">
        <v>1319</v>
      </c>
      <c r="D229" s="78" t="s">
        <v>794</v>
      </c>
      <c r="E229" s="78">
        <v>1277</v>
      </c>
      <c r="F229" s="146">
        <v>144</v>
      </c>
      <c r="G229" s="78">
        <v>8640</v>
      </c>
      <c r="H229" s="78" t="s">
        <v>1320</v>
      </c>
      <c r="I229" s="78">
        <v>2015</v>
      </c>
      <c r="J229" s="78">
        <v>2016</v>
      </c>
    </row>
    <row r="230" spans="1:10">
      <c r="A230" s="78">
        <v>70</v>
      </c>
      <c r="B230" s="146" t="s">
        <v>1321</v>
      </c>
      <c r="C230" s="78" t="s">
        <v>1322</v>
      </c>
      <c r="D230" s="78" t="s">
        <v>794</v>
      </c>
      <c r="E230" s="78">
        <v>360</v>
      </c>
      <c r="F230" s="146">
        <v>32</v>
      </c>
      <c r="G230" s="78">
        <v>1920</v>
      </c>
      <c r="H230" s="78" t="s">
        <v>1320</v>
      </c>
      <c r="I230" s="78">
        <v>2015</v>
      </c>
      <c r="J230" s="78">
        <v>2016</v>
      </c>
    </row>
    <row r="231" spans="1:10">
      <c r="A231" s="78">
        <v>71</v>
      </c>
      <c r="B231" s="146" t="s">
        <v>1323</v>
      </c>
      <c r="C231" s="78" t="s">
        <v>1324</v>
      </c>
      <c r="D231" s="78" t="s">
        <v>794</v>
      </c>
      <c r="E231" s="78">
        <v>210</v>
      </c>
      <c r="F231" s="146">
        <v>42</v>
      </c>
      <c r="G231" s="78">
        <v>2520</v>
      </c>
      <c r="H231" s="78" t="s">
        <v>1317</v>
      </c>
      <c r="I231" s="78">
        <v>2015</v>
      </c>
      <c r="J231" s="78">
        <v>2016</v>
      </c>
    </row>
    <row r="232" spans="1:10">
      <c r="A232" s="495" t="s">
        <v>2099</v>
      </c>
      <c r="B232" s="496"/>
      <c r="C232" s="497"/>
      <c r="D232" s="131"/>
      <c r="E232" s="132">
        <f>SUM(E233:E240)</f>
        <v>6977</v>
      </c>
      <c r="F232" s="132">
        <f>SUM(F233:F240)</f>
        <v>678</v>
      </c>
      <c r="G232" s="132">
        <f>SUM(G233:G240)</f>
        <v>40680</v>
      </c>
      <c r="H232" s="131"/>
      <c r="I232" s="131"/>
      <c r="J232" s="131"/>
    </row>
    <row r="233" spans="1:10">
      <c r="A233" s="78">
        <v>72</v>
      </c>
      <c r="B233" s="35" t="s">
        <v>1325</v>
      </c>
      <c r="C233" s="35" t="s">
        <v>1326</v>
      </c>
      <c r="D233" s="78" t="s">
        <v>794</v>
      </c>
      <c r="E233" s="133">
        <v>1539</v>
      </c>
      <c r="F233" s="35">
        <v>171</v>
      </c>
      <c r="G233" s="133">
        <v>10260</v>
      </c>
      <c r="H233" s="78" t="s">
        <v>2100</v>
      </c>
      <c r="I233" s="78">
        <v>2015</v>
      </c>
      <c r="J233" s="78">
        <v>2016.11</v>
      </c>
    </row>
    <row r="234" spans="1:10">
      <c r="A234" s="78">
        <v>73</v>
      </c>
      <c r="B234" s="35" t="s">
        <v>1327</v>
      </c>
      <c r="C234" s="35" t="s">
        <v>1328</v>
      </c>
      <c r="D234" s="78" t="s">
        <v>794</v>
      </c>
      <c r="E234" s="78">
        <v>864</v>
      </c>
      <c r="F234" s="35">
        <v>80</v>
      </c>
      <c r="G234" s="133">
        <v>4800</v>
      </c>
      <c r="H234" s="78" t="s">
        <v>2100</v>
      </c>
      <c r="I234" s="78">
        <v>2015</v>
      </c>
      <c r="J234" s="78">
        <v>2016.12</v>
      </c>
    </row>
    <row r="235" spans="1:10">
      <c r="A235" s="78">
        <v>74</v>
      </c>
      <c r="B235" s="35" t="s">
        <v>1329</v>
      </c>
      <c r="C235" s="35" t="s">
        <v>1330</v>
      </c>
      <c r="D235" s="78" t="s">
        <v>794</v>
      </c>
      <c r="E235" s="78">
        <v>826</v>
      </c>
      <c r="F235" s="35">
        <v>81</v>
      </c>
      <c r="G235" s="133">
        <v>4860</v>
      </c>
      <c r="H235" s="78" t="s">
        <v>2100</v>
      </c>
      <c r="I235" s="78">
        <v>2015</v>
      </c>
      <c r="J235" s="78">
        <v>2016.11</v>
      </c>
    </row>
    <row r="236" spans="1:10">
      <c r="A236" s="78">
        <v>75</v>
      </c>
      <c r="B236" s="35" t="s">
        <v>1331</v>
      </c>
      <c r="C236" s="35" t="s">
        <v>1332</v>
      </c>
      <c r="D236" s="78" t="s">
        <v>794</v>
      </c>
      <c r="E236" s="78">
        <v>648</v>
      </c>
      <c r="F236" s="35">
        <v>60</v>
      </c>
      <c r="G236" s="133">
        <v>3600</v>
      </c>
      <c r="H236" s="78" t="s">
        <v>1333</v>
      </c>
      <c r="I236" s="78">
        <v>2015</v>
      </c>
      <c r="J236" s="78">
        <v>2016.12</v>
      </c>
    </row>
    <row r="237" spans="1:10">
      <c r="A237" s="78">
        <v>76</v>
      </c>
      <c r="B237" s="35" t="s">
        <v>1334</v>
      </c>
      <c r="C237" s="35" t="s">
        <v>1335</v>
      </c>
      <c r="D237" s="78" t="s">
        <v>794</v>
      </c>
      <c r="E237" s="78">
        <v>648</v>
      </c>
      <c r="F237" s="35">
        <v>60</v>
      </c>
      <c r="G237" s="133">
        <v>3600</v>
      </c>
      <c r="H237" s="78" t="s">
        <v>1336</v>
      </c>
      <c r="I237" s="78">
        <v>2015</v>
      </c>
      <c r="J237" s="104" t="s">
        <v>2045</v>
      </c>
    </row>
    <row r="238" spans="1:10">
      <c r="A238" s="78">
        <v>77</v>
      </c>
      <c r="B238" s="35" t="s">
        <v>1337</v>
      </c>
      <c r="C238" s="35" t="s">
        <v>1338</v>
      </c>
      <c r="D238" s="78" t="s">
        <v>794</v>
      </c>
      <c r="E238" s="78">
        <v>1372</v>
      </c>
      <c r="F238" s="35">
        <v>126</v>
      </c>
      <c r="G238" s="133">
        <v>7560</v>
      </c>
      <c r="H238" s="78" t="s">
        <v>2100</v>
      </c>
      <c r="I238" s="78">
        <v>2015</v>
      </c>
      <c r="J238" s="104" t="s">
        <v>813</v>
      </c>
    </row>
    <row r="239" spans="1:10">
      <c r="A239" s="78">
        <v>78</v>
      </c>
      <c r="B239" s="35" t="s">
        <v>1339</v>
      </c>
      <c r="C239" s="35" t="s">
        <v>1340</v>
      </c>
      <c r="D239" s="78" t="s">
        <v>794</v>
      </c>
      <c r="E239" s="78">
        <v>648</v>
      </c>
      <c r="F239" s="35">
        <v>60</v>
      </c>
      <c r="G239" s="133">
        <v>3600</v>
      </c>
      <c r="H239" s="78" t="s">
        <v>2100</v>
      </c>
      <c r="I239" s="78">
        <v>2015</v>
      </c>
      <c r="J239" s="104" t="s">
        <v>949</v>
      </c>
    </row>
    <row r="240" spans="1:10">
      <c r="A240" s="78">
        <v>79</v>
      </c>
      <c r="B240" s="35" t="s">
        <v>1341</v>
      </c>
      <c r="C240" s="35" t="s">
        <v>1342</v>
      </c>
      <c r="D240" s="78" t="s">
        <v>794</v>
      </c>
      <c r="E240" s="78">
        <v>432</v>
      </c>
      <c r="F240" s="35">
        <v>40</v>
      </c>
      <c r="G240" s="133">
        <v>2400</v>
      </c>
      <c r="H240" s="78" t="s">
        <v>1343</v>
      </c>
      <c r="I240" s="78">
        <v>2015</v>
      </c>
      <c r="J240" s="104" t="s">
        <v>2045</v>
      </c>
    </row>
    <row r="241" spans="1:10">
      <c r="A241" s="495" t="s">
        <v>2101</v>
      </c>
      <c r="B241" s="496"/>
      <c r="C241" s="497"/>
      <c r="D241" s="131"/>
      <c r="E241" s="131">
        <f>SUM(E242:E250)</f>
        <v>4279</v>
      </c>
      <c r="F241" s="131">
        <f>SUM(F242:F250)</f>
        <v>520</v>
      </c>
      <c r="G241" s="131">
        <f>SUM(G242:G250)</f>
        <v>29586</v>
      </c>
      <c r="H241" s="131"/>
      <c r="I241" s="131"/>
      <c r="J241" s="131"/>
    </row>
    <row r="242" spans="1:10">
      <c r="A242" s="78">
        <v>80</v>
      </c>
      <c r="B242" s="35" t="s">
        <v>1344</v>
      </c>
      <c r="C242" s="78" t="s">
        <v>1345</v>
      </c>
      <c r="D242" s="78" t="s">
        <v>794</v>
      </c>
      <c r="E242" s="78">
        <v>229</v>
      </c>
      <c r="F242" s="35">
        <v>30</v>
      </c>
      <c r="G242" s="78">
        <v>1768</v>
      </c>
      <c r="H242" s="78" t="s">
        <v>1346</v>
      </c>
      <c r="I242" s="78">
        <v>2015.12</v>
      </c>
      <c r="J242" s="78">
        <v>2016.11</v>
      </c>
    </row>
    <row r="243" spans="1:10">
      <c r="A243" s="78">
        <v>81</v>
      </c>
      <c r="B243" s="35" t="s">
        <v>1347</v>
      </c>
      <c r="C243" s="78" t="s">
        <v>1348</v>
      </c>
      <c r="D243" s="78" t="s">
        <v>794</v>
      </c>
      <c r="E243" s="78">
        <v>195</v>
      </c>
      <c r="F243" s="35">
        <v>24</v>
      </c>
      <c r="G243" s="78">
        <v>1414</v>
      </c>
      <c r="H243" s="78" t="s">
        <v>1349</v>
      </c>
      <c r="I243" s="78">
        <v>2015.12</v>
      </c>
      <c r="J243" s="78">
        <v>2016.11</v>
      </c>
    </row>
    <row r="244" spans="1:10">
      <c r="A244" s="78">
        <v>82</v>
      </c>
      <c r="B244" s="35" t="s">
        <v>1350</v>
      </c>
      <c r="C244" s="78" t="s">
        <v>1351</v>
      </c>
      <c r="D244" s="78" t="s">
        <v>794</v>
      </c>
      <c r="E244" s="78">
        <v>177</v>
      </c>
      <c r="F244" s="35">
        <v>30</v>
      </c>
      <c r="G244" s="78">
        <v>1365</v>
      </c>
      <c r="H244" s="78" t="s">
        <v>1352</v>
      </c>
      <c r="I244" s="78">
        <v>2015.11</v>
      </c>
      <c r="J244" s="78">
        <v>2016.11</v>
      </c>
    </row>
    <row r="245" spans="1:10">
      <c r="A245" s="78">
        <v>83</v>
      </c>
      <c r="B245" s="35" t="s">
        <v>1353</v>
      </c>
      <c r="C245" s="78" t="s">
        <v>1354</v>
      </c>
      <c r="D245" s="78" t="s">
        <v>794</v>
      </c>
      <c r="E245" s="78">
        <v>246</v>
      </c>
      <c r="F245" s="35">
        <v>40</v>
      </c>
      <c r="G245" s="78">
        <v>1895</v>
      </c>
      <c r="H245" s="78" t="s">
        <v>1346</v>
      </c>
      <c r="I245" s="78">
        <v>2015.11</v>
      </c>
      <c r="J245" s="78">
        <v>2016.12</v>
      </c>
    </row>
    <row r="246" spans="1:10">
      <c r="A246" s="78">
        <v>84</v>
      </c>
      <c r="B246" s="35" t="s">
        <v>1355</v>
      </c>
      <c r="C246" s="78" t="s">
        <v>1356</v>
      </c>
      <c r="D246" s="78" t="s">
        <v>794</v>
      </c>
      <c r="E246" s="78">
        <v>153</v>
      </c>
      <c r="F246" s="35">
        <v>24</v>
      </c>
      <c r="G246" s="78">
        <v>1184</v>
      </c>
      <c r="H246" s="78" t="s">
        <v>1357</v>
      </c>
      <c r="I246" s="104" t="s">
        <v>801</v>
      </c>
      <c r="J246" s="104" t="s">
        <v>2045</v>
      </c>
    </row>
    <row r="247" spans="1:10">
      <c r="A247" s="78">
        <v>85</v>
      </c>
      <c r="B247" s="35" t="s">
        <v>1358</v>
      </c>
      <c r="C247" s="78" t="s">
        <v>1359</v>
      </c>
      <c r="D247" s="78" t="s">
        <v>794</v>
      </c>
      <c r="E247" s="78">
        <v>95</v>
      </c>
      <c r="F247" s="35">
        <v>16</v>
      </c>
      <c r="G247" s="78">
        <v>720</v>
      </c>
      <c r="H247" s="78" t="s">
        <v>1360</v>
      </c>
      <c r="I247" s="104" t="s">
        <v>801</v>
      </c>
      <c r="J247" s="104" t="s">
        <v>949</v>
      </c>
    </row>
    <row r="248" spans="1:10">
      <c r="A248" s="78">
        <v>86</v>
      </c>
      <c r="B248" s="35" t="s">
        <v>1361</v>
      </c>
      <c r="C248" s="78" t="s">
        <v>1362</v>
      </c>
      <c r="D248" s="78" t="s">
        <v>794</v>
      </c>
      <c r="E248" s="78">
        <v>52</v>
      </c>
      <c r="F248" s="35">
        <v>8</v>
      </c>
      <c r="G248" s="78">
        <v>360</v>
      </c>
      <c r="H248" s="78" t="s">
        <v>1363</v>
      </c>
      <c r="I248" s="104" t="s">
        <v>1364</v>
      </c>
      <c r="J248" s="104" t="s">
        <v>949</v>
      </c>
    </row>
    <row r="249" spans="1:10">
      <c r="A249" s="78">
        <v>87</v>
      </c>
      <c r="B249" s="35" t="s">
        <v>1365</v>
      </c>
      <c r="C249" s="78" t="s">
        <v>1366</v>
      </c>
      <c r="D249" s="78" t="s">
        <v>794</v>
      </c>
      <c r="E249" s="78">
        <v>1332</v>
      </c>
      <c r="F249" s="35">
        <v>148</v>
      </c>
      <c r="G249" s="133">
        <v>8880</v>
      </c>
      <c r="H249" s="78" t="s">
        <v>1367</v>
      </c>
      <c r="I249" s="104" t="s">
        <v>801</v>
      </c>
      <c r="J249" s="104" t="s">
        <v>2045</v>
      </c>
    </row>
    <row r="250" spans="1:10">
      <c r="A250" s="78">
        <v>88</v>
      </c>
      <c r="B250" s="35" t="s">
        <v>1368</v>
      </c>
      <c r="C250" s="78" t="s">
        <v>1369</v>
      </c>
      <c r="D250" s="78" t="s">
        <v>794</v>
      </c>
      <c r="E250" s="78">
        <v>1800</v>
      </c>
      <c r="F250" s="35">
        <v>200</v>
      </c>
      <c r="G250" s="133">
        <v>12000</v>
      </c>
      <c r="H250" s="78" t="s">
        <v>1349</v>
      </c>
      <c r="I250" s="104" t="s">
        <v>801</v>
      </c>
      <c r="J250" s="104" t="s">
        <v>808</v>
      </c>
    </row>
    <row r="251" spans="1:10">
      <c r="A251" s="468" t="s">
        <v>2103</v>
      </c>
      <c r="B251" s="469"/>
      <c r="C251" s="470"/>
      <c r="D251" s="147"/>
      <c r="E251" s="148">
        <f>E252+E268+E294+E318+E321+E330+E333+E336</f>
        <v>44793.42</v>
      </c>
      <c r="F251" s="148">
        <f>F252+F268+F294+F318+F321+F330+F333+F336</f>
        <v>5227</v>
      </c>
      <c r="G251" s="148">
        <f>G252+G268+G294+G318+G321+G330+G333+G336</f>
        <v>260616</v>
      </c>
      <c r="H251" s="147"/>
      <c r="I251" s="147"/>
      <c r="J251" s="147"/>
    </row>
    <row r="252" spans="1:10">
      <c r="A252" s="492" t="s">
        <v>2104</v>
      </c>
      <c r="B252" s="493"/>
      <c r="C252" s="494"/>
      <c r="D252" s="149"/>
      <c r="E252" s="150">
        <f>SUM(E253:E267)</f>
        <v>18667</v>
      </c>
      <c r="F252" s="150">
        <f>SUM(F253:F267)</f>
        <v>1908</v>
      </c>
      <c r="G252" s="150">
        <f>SUM(G253:G267)</f>
        <v>89200</v>
      </c>
      <c r="H252" s="149"/>
      <c r="I252" s="149"/>
      <c r="J252" s="149"/>
    </row>
    <row r="253" spans="1:10">
      <c r="A253" s="96">
        <v>1</v>
      </c>
      <c r="B253" s="151" t="s">
        <v>1370</v>
      </c>
      <c r="C253" s="151" t="s">
        <v>1371</v>
      </c>
      <c r="D253" s="41" t="s">
        <v>794</v>
      </c>
      <c r="E253" s="35">
        <v>9427</v>
      </c>
      <c r="F253" s="151">
        <v>864</v>
      </c>
      <c r="G253" s="35">
        <v>38880</v>
      </c>
      <c r="H253" s="151" t="s">
        <v>1372</v>
      </c>
      <c r="I253" s="151">
        <v>2015.12</v>
      </c>
      <c r="J253" s="151">
        <v>2017.6</v>
      </c>
    </row>
    <row r="254" spans="1:10">
      <c r="A254" s="96">
        <v>2</v>
      </c>
      <c r="B254" s="151" t="s">
        <v>1373</v>
      </c>
      <c r="C254" s="151" t="s">
        <v>1374</v>
      </c>
      <c r="D254" s="41" t="s">
        <v>794</v>
      </c>
      <c r="E254" s="35">
        <v>3960</v>
      </c>
      <c r="F254" s="151">
        <v>364</v>
      </c>
      <c r="G254" s="35">
        <v>16800</v>
      </c>
      <c r="H254" s="151" t="s">
        <v>1375</v>
      </c>
      <c r="I254" s="151">
        <v>2015.11</v>
      </c>
      <c r="J254" s="151">
        <v>2016.12</v>
      </c>
    </row>
    <row r="255" spans="1:10">
      <c r="A255" s="96">
        <v>3</v>
      </c>
      <c r="B255" s="151" t="s">
        <v>1376</v>
      </c>
      <c r="C255" s="151" t="s">
        <v>1377</v>
      </c>
      <c r="D255" s="41" t="s">
        <v>794</v>
      </c>
      <c r="E255" s="35">
        <v>1950</v>
      </c>
      <c r="F255" s="151">
        <v>250</v>
      </c>
      <c r="G255" s="35">
        <v>13000</v>
      </c>
      <c r="H255" s="151" t="s">
        <v>1375</v>
      </c>
      <c r="I255" s="151">
        <v>2015.11</v>
      </c>
      <c r="J255" s="151">
        <v>2016.12</v>
      </c>
    </row>
    <row r="256" spans="1:10">
      <c r="A256" s="96">
        <v>4</v>
      </c>
      <c r="B256" s="151" t="s">
        <v>1378</v>
      </c>
      <c r="C256" s="151" t="s">
        <v>1379</v>
      </c>
      <c r="D256" s="41" t="s">
        <v>794</v>
      </c>
      <c r="E256" s="35">
        <v>129.6</v>
      </c>
      <c r="F256" s="151">
        <v>12</v>
      </c>
      <c r="G256" s="35">
        <v>720</v>
      </c>
      <c r="H256" s="151" t="s">
        <v>1380</v>
      </c>
      <c r="I256" s="151">
        <v>2015.11</v>
      </c>
      <c r="J256" s="151">
        <v>2016.12</v>
      </c>
    </row>
    <row r="257" spans="1:10">
      <c r="A257" s="96">
        <v>5</v>
      </c>
      <c r="B257" s="151" t="s">
        <v>1381</v>
      </c>
      <c r="C257" s="151" t="s">
        <v>1379</v>
      </c>
      <c r="D257" s="41" t="s">
        <v>882</v>
      </c>
      <c r="E257" s="35">
        <v>108</v>
      </c>
      <c r="F257" s="151">
        <v>10</v>
      </c>
      <c r="G257" s="35">
        <v>600</v>
      </c>
      <c r="H257" s="151" t="s">
        <v>1382</v>
      </c>
      <c r="I257" s="64" t="s">
        <v>1098</v>
      </c>
      <c r="J257" s="151">
        <v>2016.12</v>
      </c>
    </row>
    <row r="258" spans="1:10">
      <c r="A258" s="96">
        <v>6</v>
      </c>
      <c r="B258" s="151" t="s">
        <v>1383</v>
      </c>
      <c r="C258" s="151" t="s">
        <v>1379</v>
      </c>
      <c r="D258" s="41" t="s">
        <v>794</v>
      </c>
      <c r="E258" s="35">
        <v>86.4</v>
      </c>
      <c r="F258" s="151">
        <v>8</v>
      </c>
      <c r="G258" s="35">
        <v>480</v>
      </c>
      <c r="H258" s="151" t="s">
        <v>1384</v>
      </c>
      <c r="I258" s="151">
        <v>2015.11</v>
      </c>
      <c r="J258" s="151">
        <v>2016.12</v>
      </c>
    </row>
    <row r="259" spans="1:10">
      <c r="A259" s="96">
        <v>7</v>
      </c>
      <c r="B259" s="151" t="s">
        <v>1385</v>
      </c>
      <c r="C259" s="151" t="s">
        <v>1386</v>
      </c>
      <c r="D259" s="41" t="s">
        <v>794</v>
      </c>
      <c r="E259" s="35">
        <v>180</v>
      </c>
      <c r="F259" s="151">
        <v>20</v>
      </c>
      <c r="G259" s="153">
        <v>1200</v>
      </c>
      <c r="H259" s="151" t="s">
        <v>1387</v>
      </c>
      <c r="I259" s="151">
        <v>2015.11</v>
      </c>
      <c r="J259" s="151">
        <v>2016.12</v>
      </c>
    </row>
    <row r="260" spans="1:10">
      <c r="A260" s="96">
        <v>8</v>
      </c>
      <c r="B260" s="151" t="s">
        <v>1388</v>
      </c>
      <c r="C260" s="151" t="s">
        <v>1386</v>
      </c>
      <c r="D260" s="41" t="s">
        <v>794</v>
      </c>
      <c r="E260" s="35">
        <v>144</v>
      </c>
      <c r="F260" s="151">
        <v>16</v>
      </c>
      <c r="G260" s="153">
        <v>960</v>
      </c>
      <c r="H260" s="151" t="s">
        <v>1389</v>
      </c>
      <c r="I260" s="151">
        <v>2015.11</v>
      </c>
      <c r="J260" s="151">
        <v>2016.12</v>
      </c>
    </row>
    <row r="261" spans="1:10" ht="22.5">
      <c r="A261" s="96">
        <v>9</v>
      </c>
      <c r="B261" s="151" t="s">
        <v>1390</v>
      </c>
      <c r="C261" s="151" t="s">
        <v>1386</v>
      </c>
      <c r="D261" s="41" t="s">
        <v>794</v>
      </c>
      <c r="E261" s="41">
        <v>144</v>
      </c>
      <c r="F261" s="151">
        <v>32</v>
      </c>
      <c r="G261" s="154">
        <v>960</v>
      </c>
      <c r="H261" s="151" t="s">
        <v>1391</v>
      </c>
      <c r="I261" s="151">
        <v>2015.12</v>
      </c>
      <c r="J261" s="151">
        <v>2016.12</v>
      </c>
    </row>
    <row r="262" spans="1:10" ht="22.5">
      <c r="A262" s="96">
        <v>10</v>
      </c>
      <c r="B262" s="151" t="s">
        <v>1392</v>
      </c>
      <c r="C262" s="151" t="s">
        <v>1386</v>
      </c>
      <c r="D262" s="41" t="s">
        <v>794</v>
      </c>
      <c r="E262" s="41">
        <v>180</v>
      </c>
      <c r="F262" s="151">
        <v>40</v>
      </c>
      <c r="G262" s="154">
        <v>1200</v>
      </c>
      <c r="H262" s="151" t="s">
        <v>1393</v>
      </c>
      <c r="I262" s="151">
        <v>2015.11</v>
      </c>
      <c r="J262" s="151">
        <v>2016.12</v>
      </c>
    </row>
    <row r="263" spans="1:10" ht="22.5">
      <c r="A263" s="96">
        <v>11</v>
      </c>
      <c r="B263" s="151" t="s">
        <v>1394</v>
      </c>
      <c r="C263" s="151" t="s">
        <v>1386</v>
      </c>
      <c r="D263" s="41" t="s">
        <v>794</v>
      </c>
      <c r="E263" s="41">
        <v>180</v>
      </c>
      <c r="F263" s="151">
        <v>40</v>
      </c>
      <c r="G263" s="154">
        <v>1200</v>
      </c>
      <c r="H263" s="151" t="s">
        <v>1395</v>
      </c>
      <c r="I263" s="151">
        <v>2015.12</v>
      </c>
      <c r="J263" s="151">
        <v>2016.12</v>
      </c>
    </row>
    <row r="264" spans="1:10" ht="22.5">
      <c r="A264" s="96">
        <v>12</v>
      </c>
      <c r="B264" s="151" t="s">
        <v>1396</v>
      </c>
      <c r="C264" s="151" t="s">
        <v>1386</v>
      </c>
      <c r="D264" s="41" t="s">
        <v>794</v>
      </c>
      <c r="E264" s="41">
        <v>144</v>
      </c>
      <c r="F264" s="154">
        <v>32</v>
      </c>
      <c r="G264" s="154">
        <v>960</v>
      </c>
      <c r="H264" s="151" t="s">
        <v>1397</v>
      </c>
      <c r="I264" s="151">
        <v>2015.12</v>
      </c>
      <c r="J264" s="151">
        <v>2016.12</v>
      </c>
    </row>
    <row r="265" spans="1:10">
      <c r="A265" s="96">
        <v>13</v>
      </c>
      <c r="B265" s="151" t="s">
        <v>1398</v>
      </c>
      <c r="C265" s="151" t="s">
        <v>1386</v>
      </c>
      <c r="D265" s="41" t="s">
        <v>794</v>
      </c>
      <c r="E265" s="41">
        <v>180</v>
      </c>
      <c r="F265" s="154">
        <v>20</v>
      </c>
      <c r="G265" s="154">
        <v>1200</v>
      </c>
      <c r="H265" s="151" t="s">
        <v>1399</v>
      </c>
      <c r="I265" s="64" t="s">
        <v>1098</v>
      </c>
      <c r="J265" s="151">
        <v>2016.12</v>
      </c>
    </row>
    <row r="266" spans="1:10">
      <c r="A266" s="96">
        <v>14</v>
      </c>
      <c r="B266" s="151" t="s">
        <v>1400</v>
      </c>
      <c r="C266" s="151" t="s">
        <v>1386</v>
      </c>
      <c r="D266" s="41" t="s">
        <v>794</v>
      </c>
      <c r="E266" s="41">
        <v>144</v>
      </c>
      <c r="F266" s="154">
        <v>32</v>
      </c>
      <c r="G266" s="154">
        <v>960</v>
      </c>
      <c r="H266" s="151" t="s">
        <v>1401</v>
      </c>
      <c r="I266" s="151">
        <v>2015.11</v>
      </c>
      <c r="J266" s="151">
        <v>2016.12</v>
      </c>
    </row>
    <row r="267" spans="1:10">
      <c r="A267" s="96">
        <v>15</v>
      </c>
      <c r="B267" s="151" t="s">
        <v>1402</v>
      </c>
      <c r="C267" s="151" t="s">
        <v>1386</v>
      </c>
      <c r="D267" s="41" t="s">
        <v>794</v>
      </c>
      <c r="E267" s="151">
        <v>1710</v>
      </c>
      <c r="F267" s="151">
        <v>168</v>
      </c>
      <c r="G267" s="151">
        <v>10080</v>
      </c>
      <c r="H267" s="151" t="s">
        <v>1403</v>
      </c>
      <c r="I267" s="151">
        <v>2015.11</v>
      </c>
      <c r="J267" s="151">
        <v>2016.12</v>
      </c>
    </row>
    <row r="268" spans="1:10">
      <c r="A268" s="449" t="s">
        <v>2105</v>
      </c>
      <c r="B268" s="450"/>
      <c r="C268" s="451"/>
      <c r="D268" s="119"/>
      <c r="E268" s="119">
        <f>SUM(E269:E293)</f>
        <v>5812.42</v>
      </c>
      <c r="F268" s="119">
        <f>SUM(F269:F293)</f>
        <v>755</v>
      </c>
      <c r="G268" s="118">
        <f>SUM(G269:G293)</f>
        <v>46920</v>
      </c>
      <c r="H268" s="119"/>
      <c r="I268" s="164"/>
      <c r="J268" s="164"/>
    </row>
    <row r="269" spans="1:10">
      <c r="A269" s="127">
        <v>16</v>
      </c>
      <c r="B269" s="127" t="s">
        <v>1404</v>
      </c>
      <c r="C269" s="127" t="s">
        <v>1405</v>
      </c>
      <c r="D269" s="127" t="s">
        <v>794</v>
      </c>
      <c r="E269" s="127">
        <v>1250</v>
      </c>
      <c r="F269" s="127">
        <v>100</v>
      </c>
      <c r="G269" s="127">
        <v>6000</v>
      </c>
      <c r="H269" s="156" t="s">
        <v>1406</v>
      </c>
      <c r="I269" s="35">
        <v>2015.12</v>
      </c>
      <c r="J269" s="122">
        <v>2016.12</v>
      </c>
    </row>
    <row r="270" spans="1:10">
      <c r="A270" s="127">
        <v>17</v>
      </c>
      <c r="B270" s="35" t="s">
        <v>1407</v>
      </c>
      <c r="C270" s="127" t="s">
        <v>1405</v>
      </c>
      <c r="D270" s="127" t="s">
        <v>794</v>
      </c>
      <c r="E270" s="35">
        <v>648</v>
      </c>
      <c r="F270" s="35">
        <v>72</v>
      </c>
      <c r="G270" s="35">
        <v>4320</v>
      </c>
      <c r="H270" s="35" t="s">
        <v>1408</v>
      </c>
      <c r="I270" s="35">
        <v>2015.4</v>
      </c>
      <c r="J270" s="165">
        <v>2016.1</v>
      </c>
    </row>
    <row r="271" spans="1:10">
      <c r="A271" s="127">
        <v>18</v>
      </c>
      <c r="B271" s="35" t="s">
        <v>1409</v>
      </c>
      <c r="C271" s="127" t="s">
        <v>1405</v>
      </c>
      <c r="D271" s="127" t="s">
        <v>794</v>
      </c>
      <c r="E271" s="35">
        <v>78.42</v>
      </c>
      <c r="F271" s="35">
        <v>14</v>
      </c>
      <c r="G271" s="35">
        <v>840</v>
      </c>
      <c r="H271" s="35" t="s">
        <v>1410</v>
      </c>
      <c r="I271" s="35">
        <v>2015.1</v>
      </c>
      <c r="J271" s="165">
        <v>2016.1</v>
      </c>
    </row>
    <row r="272" spans="1:10">
      <c r="A272" s="127">
        <v>19</v>
      </c>
      <c r="B272" s="35" t="s">
        <v>1411</v>
      </c>
      <c r="C272" s="127" t="s">
        <v>1405</v>
      </c>
      <c r="D272" s="127" t="s">
        <v>794</v>
      </c>
      <c r="E272" s="35">
        <v>123</v>
      </c>
      <c r="F272" s="35">
        <v>12</v>
      </c>
      <c r="G272" s="35">
        <v>720</v>
      </c>
      <c r="H272" s="35" t="s">
        <v>1412</v>
      </c>
      <c r="I272" s="35">
        <v>2015.11</v>
      </c>
      <c r="J272" s="165">
        <v>2016.12</v>
      </c>
    </row>
    <row r="273" spans="1:10">
      <c r="A273" s="127">
        <v>20</v>
      </c>
      <c r="B273" s="157" t="s">
        <v>1413</v>
      </c>
      <c r="C273" s="35" t="s">
        <v>1414</v>
      </c>
      <c r="D273" s="35" t="s">
        <v>794</v>
      </c>
      <c r="E273" s="35">
        <v>420</v>
      </c>
      <c r="F273" s="35">
        <v>60</v>
      </c>
      <c r="G273" s="35">
        <v>3600</v>
      </c>
      <c r="H273" s="35" t="s">
        <v>1415</v>
      </c>
      <c r="I273" s="127" t="s">
        <v>1416</v>
      </c>
      <c r="J273" s="165">
        <v>2016.12</v>
      </c>
    </row>
    <row r="274" spans="1:10">
      <c r="A274" s="127">
        <v>21</v>
      </c>
      <c r="B274" s="157" t="s">
        <v>1417</v>
      </c>
      <c r="C274" s="35" t="s">
        <v>1414</v>
      </c>
      <c r="D274" s="35" t="s">
        <v>794</v>
      </c>
      <c r="E274" s="158">
        <v>420</v>
      </c>
      <c r="F274" s="35">
        <v>60</v>
      </c>
      <c r="G274" s="158">
        <v>3600</v>
      </c>
      <c r="H274" s="35" t="s">
        <v>1418</v>
      </c>
      <c r="I274" s="127" t="s">
        <v>1416</v>
      </c>
      <c r="J274" s="165">
        <v>2016.12</v>
      </c>
    </row>
    <row r="275" spans="1:10">
      <c r="A275" s="127">
        <v>22</v>
      </c>
      <c r="B275" s="157" t="s">
        <v>1419</v>
      </c>
      <c r="C275" s="35" t="s">
        <v>1414</v>
      </c>
      <c r="D275" s="35" t="s">
        <v>794</v>
      </c>
      <c r="E275" s="35">
        <v>308</v>
      </c>
      <c r="F275" s="35">
        <v>44</v>
      </c>
      <c r="G275" s="114">
        <v>2640</v>
      </c>
      <c r="H275" s="35" t="s">
        <v>1420</v>
      </c>
      <c r="I275" s="127" t="s">
        <v>1421</v>
      </c>
      <c r="J275" s="165">
        <v>2016.12</v>
      </c>
    </row>
    <row r="276" spans="1:10">
      <c r="A276" s="127">
        <v>23</v>
      </c>
      <c r="B276" s="157" t="s">
        <v>1422</v>
      </c>
      <c r="C276" s="35" t="s">
        <v>1414</v>
      </c>
      <c r="D276" s="35" t="s">
        <v>794</v>
      </c>
      <c r="E276" s="35">
        <v>210</v>
      </c>
      <c r="F276" s="35">
        <v>30</v>
      </c>
      <c r="G276" s="114">
        <v>1800</v>
      </c>
      <c r="H276" s="35" t="s">
        <v>1423</v>
      </c>
      <c r="I276" s="127" t="s">
        <v>1424</v>
      </c>
      <c r="J276" s="165">
        <v>2016.12</v>
      </c>
    </row>
    <row r="277" spans="1:10">
      <c r="A277" s="127">
        <v>24</v>
      </c>
      <c r="B277" s="157" t="s">
        <v>1425</v>
      </c>
      <c r="C277" s="35" t="s">
        <v>1414</v>
      </c>
      <c r="D277" s="35" t="s">
        <v>794</v>
      </c>
      <c r="E277" s="35">
        <v>112</v>
      </c>
      <c r="F277" s="35">
        <v>16</v>
      </c>
      <c r="G277" s="114">
        <v>960</v>
      </c>
      <c r="H277" s="35" t="s">
        <v>1426</v>
      </c>
      <c r="I277" s="127" t="s">
        <v>1427</v>
      </c>
      <c r="J277" s="165">
        <v>2016.12</v>
      </c>
    </row>
    <row r="278" spans="1:10">
      <c r="A278" s="127">
        <v>25</v>
      </c>
      <c r="B278" s="157" t="s">
        <v>1428</v>
      </c>
      <c r="C278" s="35" t="s">
        <v>1414</v>
      </c>
      <c r="D278" s="35" t="s">
        <v>794</v>
      </c>
      <c r="E278" s="35">
        <v>112</v>
      </c>
      <c r="F278" s="35">
        <v>16</v>
      </c>
      <c r="G278" s="114">
        <v>960</v>
      </c>
      <c r="H278" s="157" t="s">
        <v>1429</v>
      </c>
      <c r="I278" s="127" t="s">
        <v>1427</v>
      </c>
      <c r="J278" s="165">
        <v>2016.12</v>
      </c>
    </row>
    <row r="279" spans="1:10">
      <c r="A279" s="127">
        <v>26</v>
      </c>
      <c r="B279" s="157" t="s">
        <v>1430</v>
      </c>
      <c r="C279" s="35" t="s">
        <v>1414</v>
      </c>
      <c r="D279" s="35" t="s">
        <v>794</v>
      </c>
      <c r="E279" s="35">
        <v>112</v>
      </c>
      <c r="F279" s="35">
        <v>16</v>
      </c>
      <c r="G279" s="114">
        <v>960</v>
      </c>
      <c r="H279" s="157" t="s">
        <v>1431</v>
      </c>
      <c r="I279" s="127" t="s">
        <v>1427</v>
      </c>
      <c r="J279" s="165">
        <v>2016.12</v>
      </c>
    </row>
    <row r="280" spans="1:10" ht="22.5">
      <c r="A280" s="127">
        <v>27</v>
      </c>
      <c r="B280" s="157" t="s">
        <v>1432</v>
      </c>
      <c r="C280" s="35" t="s">
        <v>1414</v>
      </c>
      <c r="D280" s="35" t="s">
        <v>794</v>
      </c>
      <c r="E280" s="35">
        <v>63</v>
      </c>
      <c r="F280" s="35">
        <v>9</v>
      </c>
      <c r="G280" s="114">
        <v>540</v>
      </c>
      <c r="H280" s="157" t="s">
        <v>1433</v>
      </c>
      <c r="I280" s="127" t="s">
        <v>1434</v>
      </c>
      <c r="J280" s="165">
        <v>2016.12</v>
      </c>
    </row>
    <row r="281" spans="1:10">
      <c r="A281" s="127">
        <v>28</v>
      </c>
      <c r="B281" s="159" t="s">
        <v>1435</v>
      </c>
      <c r="C281" s="35" t="s">
        <v>1414</v>
      </c>
      <c r="D281" s="35" t="s">
        <v>794</v>
      </c>
      <c r="E281" s="35">
        <v>28</v>
      </c>
      <c r="F281" s="160">
        <v>4</v>
      </c>
      <c r="G281" s="114">
        <v>240</v>
      </c>
      <c r="H281" s="159" t="s">
        <v>1436</v>
      </c>
      <c r="I281" s="127" t="s">
        <v>1434</v>
      </c>
      <c r="J281" s="165">
        <v>2016.12</v>
      </c>
    </row>
    <row r="282" spans="1:10">
      <c r="A282" s="127">
        <v>29</v>
      </c>
      <c r="B282" s="159" t="s">
        <v>1437</v>
      </c>
      <c r="C282" s="35" t="s">
        <v>1414</v>
      </c>
      <c r="D282" s="35" t="s">
        <v>794</v>
      </c>
      <c r="E282" s="35">
        <v>210</v>
      </c>
      <c r="F282" s="35">
        <v>30</v>
      </c>
      <c r="G282" s="114">
        <v>1800</v>
      </c>
      <c r="H282" s="159" t="s">
        <v>1438</v>
      </c>
      <c r="I282" s="127" t="s">
        <v>1439</v>
      </c>
      <c r="J282" s="165">
        <v>2016.12</v>
      </c>
    </row>
    <row r="283" spans="1:10">
      <c r="A283" s="127">
        <v>30</v>
      </c>
      <c r="B283" s="157" t="s">
        <v>1440</v>
      </c>
      <c r="C283" s="35" t="s">
        <v>1414</v>
      </c>
      <c r="D283" s="35" t="s">
        <v>794</v>
      </c>
      <c r="E283" s="35">
        <v>374</v>
      </c>
      <c r="F283" s="35">
        <v>80</v>
      </c>
      <c r="G283" s="114">
        <v>4800</v>
      </c>
      <c r="H283" s="157" t="s">
        <v>1441</v>
      </c>
      <c r="I283" s="127" t="s">
        <v>1442</v>
      </c>
      <c r="J283" s="165">
        <v>2016.12</v>
      </c>
    </row>
    <row r="284" spans="1:10">
      <c r="A284" s="127">
        <v>31</v>
      </c>
      <c r="B284" s="157" t="s">
        <v>1443</v>
      </c>
      <c r="C284" s="35" t="s">
        <v>1414</v>
      </c>
      <c r="D284" s="35" t="s">
        <v>794</v>
      </c>
      <c r="E284" s="35">
        <v>308</v>
      </c>
      <c r="F284" s="35">
        <v>44</v>
      </c>
      <c r="G284" s="114">
        <v>2640</v>
      </c>
      <c r="H284" s="157" t="s">
        <v>1444</v>
      </c>
      <c r="I284" s="127" t="s">
        <v>1445</v>
      </c>
      <c r="J284" s="165">
        <v>2016.12</v>
      </c>
    </row>
    <row r="285" spans="1:10">
      <c r="A285" s="127">
        <v>32</v>
      </c>
      <c r="B285" s="157" t="s">
        <v>1446</v>
      </c>
      <c r="C285" s="35" t="s">
        <v>1414</v>
      </c>
      <c r="D285" s="35" t="s">
        <v>794</v>
      </c>
      <c r="E285" s="35">
        <v>112</v>
      </c>
      <c r="F285" s="35">
        <v>16</v>
      </c>
      <c r="G285" s="114">
        <v>960</v>
      </c>
      <c r="H285" s="157" t="s">
        <v>1447</v>
      </c>
      <c r="I285" s="127" t="s">
        <v>1445</v>
      </c>
      <c r="J285" s="165">
        <v>2016.12</v>
      </c>
    </row>
    <row r="286" spans="1:10" ht="22.5">
      <c r="A286" s="127">
        <v>33</v>
      </c>
      <c r="B286" s="157" t="s">
        <v>1448</v>
      </c>
      <c r="C286" s="35" t="s">
        <v>1414</v>
      </c>
      <c r="D286" s="35" t="s">
        <v>794</v>
      </c>
      <c r="E286" s="35">
        <v>63</v>
      </c>
      <c r="F286" s="35">
        <v>9</v>
      </c>
      <c r="G286" s="114">
        <v>540</v>
      </c>
      <c r="H286" s="157" t="s">
        <v>1449</v>
      </c>
      <c r="I286" s="127" t="s">
        <v>1445</v>
      </c>
      <c r="J286" s="165">
        <v>2016.12</v>
      </c>
    </row>
    <row r="287" spans="1:10" ht="22.5">
      <c r="A287" s="127">
        <v>34</v>
      </c>
      <c r="B287" s="157" t="s">
        <v>1450</v>
      </c>
      <c r="C287" s="35" t="s">
        <v>1414</v>
      </c>
      <c r="D287" s="35" t="s">
        <v>794</v>
      </c>
      <c r="E287" s="35">
        <v>63</v>
      </c>
      <c r="F287" s="35">
        <v>9</v>
      </c>
      <c r="G287" s="114">
        <v>540</v>
      </c>
      <c r="H287" s="157" t="s">
        <v>1451</v>
      </c>
      <c r="I287" s="127" t="s">
        <v>1416</v>
      </c>
      <c r="J287" s="165">
        <v>2016.12</v>
      </c>
    </row>
    <row r="288" spans="1:10">
      <c r="A288" s="127">
        <v>35</v>
      </c>
      <c r="B288" s="157" t="s">
        <v>1452</v>
      </c>
      <c r="C288" s="35" t="s">
        <v>1414</v>
      </c>
      <c r="D288" s="35" t="s">
        <v>794</v>
      </c>
      <c r="E288" s="35">
        <v>112</v>
      </c>
      <c r="F288" s="35">
        <v>16</v>
      </c>
      <c r="G288" s="114">
        <v>960</v>
      </c>
      <c r="H288" s="157" t="s">
        <v>1453</v>
      </c>
      <c r="I288" s="127" t="s">
        <v>1416</v>
      </c>
      <c r="J288" s="165">
        <v>2016.12</v>
      </c>
    </row>
    <row r="289" spans="1:10" ht="22.5">
      <c r="A289" s="127">
        <v>36</v>
      </c>
      <c r="B289" s="157" t="s">
        <v>1454</v>
      </c>
      <c r="C289" s="35" t="s">
        <v>1414</v>
      </c>
      <c r="D289" s="35" t="s">
        <v>794</v>
      </c>
      <c r="E289" s="35">
        <v>63</v>
      </c>
      <c r="F289" s="35">
        <v>9</v>
      </c>
      <c r="G289" s="114">
        <v>540</v>
      </c>
      <c r="H289" s="157" t="s">
        <v>1455</v>
      </c>
      <c r="I289" s="127" t="s">
        <v>1421</v>
      </c>
      <c r="J289" s="165">
        <v>2016.12</v>
      </c>
    </row>
    <row r="290" spans="1:10">
      <c r="A290" s="127">
        <v>37</v>
      </c>
      <c r="B290" s="157" t="s">
        <v>1456</v>
      </c>
      <c r="C290" s="35" t="s">
        <v>1414</v>
      </c>
      <c r="D290" s="35" t="s">
        <v>794</v>
      </c>
      <c r="E290" s="35">
        <v>21</v>
      </c>
      <c r="F290" s="35">
        <v>3</v>
      </c>
      <c r="G290" s="114">
        <v>1800</v>
      </c>
      <c r="H290" s="157" t="s">
        <v>1457</v>
      </c>
      <c r="I290" s="127" t="s">
        <v>1427</v>
      </c>
      <c r="J290" s="165">
        <v>2016.12</v>
      </c>
    </row>
    <row r="291" spans="1:10">
      <c r="A291" s="127">
        <v>38</v>
      </c>
      <c r="B291" s="157" t="s">
        <v>1458</v>
      </c>
      <c r="C291" s="35" t="s">
        <v>1414</v>
      </c>
      <c r="D291" s="35" t="s">
        <v>794</v>
      </c>
      <c r="E291" s="35">
        <v>350</v>
      </c>
      <c r="F291" s="35">
        <v>50</v>
      </c>
      <c r="G291" s="114">
        <v>3000</v>
      </c>
      <c r="H291" s="157" t="s">
        <v>1459</v>
      </c>
      <c r="I291" s="127" t="s">
        <v>1427</v>
      </c>
      <c r="J291" s="165">
        <v>2016.12</v>
      </c>
    </row>
    <row r="292" spans="1:10">
      <c r="A292" s="127">
        <v>39</v>
      </c>
      <c r="B292" s="157" t="s">
        <v>1460</v>
      </c>
      <c r="C292" s="35" t="s">
        <v>1414</v>
      </c>
      <c r="D292" s="35" t="s">
        <v>794</v>
      </c>
      <c r="E292" s="35">
        <v>168</v>
      </c>
      <c r="F292" s="35">
        <v>24</v>
      </c>
      <c r="G292" s="114">
        <v>1440</v>
      </c>
      <c r="H292" s="157" t="s">
        <v>1461</v>
      </c>
      <c r="I292" s="127" t="s">
        <v>1427</v>
      </c>
      <c r="J292" s="165">
        <v>2016.12</v>
      </c>
    </row>
    <row r="293" spans="1:10">
      <c r="A293" s="127">
        <v>40</v>
      </c>
      <c r="B293" s="157" t="s">
        <v>1462</v>
      </c>
      <c r="C293" s="35" t="s">
        <v>1414</v>
      </c>
      <c r="D293" s="35" t="s">
        <v>794</v>
      </c>
      <c r="E293" s="35">
        <v>84</v>
      </c>
      <c r="F293" s="35">
        <v>12</v>
      </c>
      <c r="G293" s="114">
        <v>720</v>
      </c>
      <c r="H293" s="157" t="s">
        <v>1463</v>
      </c>
      <c r="I293" s="127" t="s">
        <v>1427</v>
      </c>
      <c r="J293" s="165">
        <v>2016.12</v>
      </c>
    </row>
    <row r="294" spans="1:10">
      <c r="A294" s="489" t="s">
        <v>2106</v>
      </c>
      <c r="B294" s="490"/>
      <c r="C294" s="491"/>
      <c r="D294" s="24"/>
      <c r="E294" s="24">
        <f>SUM(E295:E317)</f>
        <v>5107</v>
      </c>
      <c r="F294" s="24">
        <f>SUM(F295:F317)</f>
        <v>680</v>
      </c>
      <c r="G294" s="24">
        <f>SUM(G295:G317)</f>
        <v>30810</v>
      </c>
      <c r="H294" s="24"/>
      <c r="I294" s="24"/>
      <c r="J294" s="24"/>
    </row>
    <row r="295" spans="1:10">
      <c r="A295" s="161">
        <v>41</v>
      </c>
      <c r="B295" s="127" t="s">
        <v>1464</v>
      </c>
      <c r="C295" s="127" t="s">
        <v>2109</v>
      </c>
      <c r="D295" s="127" t="s">
        <v>853</v>
      </c>
      <c r="E295" s="127">
        <v>1379</v>
      </c>
      <c r="F295" s="127">
        <v>115</v>
      </c>
      <c r="G295" s="127">
        <v>6900</v>
      </c>
      <c r="H295" s="162" t="s">
        <v>1465</v>
      </c>
      <c r="I295" s="166" t="s">
        <v>1466</v>
      </c>
      <c r="J295" s="122">
        <v>2016.6</v>
      </c>
    </row>
    <row r="296" spans="1:10">
      <c r="A296" s="161">
        <v>42</v>
      </c>
      <c r="B296" s="35" t="s">
        <v>1467</v>
      </c>
      <c r="C296" s="35" t="s">
        <v>1468</v>
      </c>
      <c r="D296" s="35" t="s">
        <v>794</v>
      </c>
      <c r="E296" s="41">
        <v>1527</v>
      </c>
      <c r="F296" s="35">
        <v>192</v>
      </c>
      <c r="G296" s="35">
        <v>8488</v>
      </c>
      <c r="H296" s="35" t="s">
        <v>1469</v>
      </c>
      <c r="I296" s="167" t="s">
        <v>1470</v>
      </c>
      <c r="J296" s="43">
        <v>2016.11</v>
      </c>
    </row>
    <row r="297" spans="1:10">
      <c r="A297" s="161">
        <v>43</v>
      </c>
      <c r="B297" s="35" t="s">
        <v>1471</v>
      </c>
      <c r="C297" s="35" t="s">
        <v>1472</v>
      </c>
      <c r="D297" s="35" t="s">
        <v>794</v>
      </c>
      <c r="E297" s="41">
        <v>164.7</v>
      </c>
      <c r="F297" s="35">
        <v>16</v>
      </c>
      <c r="G297" s="35">
        <v>800</v>
      </c>
      <c r="H297" s="35" t="s">
        <v>1473</v>
      </c>
      <c r="I297" s="167" t="s">
        <v>1474</v>
      </c>
      <c r="J297" s="43">
        <v>2016.6</v>
      </c>
    </row>
    <row r="298" spans="1:10">
      <c r="A298" s="161">
        <v>44</v>
      </c>
      <c r="B298" s="35" t="s">
        <v>1475</v>
      </c>
      <c r="C298" s="35" t="s">
        <v>1472</v>
      </c>
      <c r="D298" s="35" t="s">
        <v>794</v>
      </c>
      <c r="E298" s="41">
        <v>163</v>
      </c>
      <c r="F298" s="35">
        <v>28</v>
      </c>
      <c r="G298" s="35">
        <v>1400</v>
      </c>
      <c r="H298" s="35" t="s">
        <v>1476</v>
      </c>
      <c r="I298" s="167" t="s">
        <v>1477</v>
      </c>
      <c r="J298" s="43">
        <v>2016.12</v>
      </c>
    </row>
    <row r="299" spans="1:10">
      <c r="A299" s="161">
        <v>45</v>
      </c>
      <c r="B299" s="35" t="s">
        <v>1478</v>
      </c>
      <c r="C299" s="35" t="s">
        <v>1472</v>
      </c>
      <c r="D299" s="35" t="s">
        <v>794</v>
      </c>
      <c r="E299" s="41">
        <v>200</v>
      </c>
      <c r="F299" s="35">
        <v>36</v>
      </c>
      <c r="G299" s="35">
        <v>1800</v>
      </c>
      <c r="H299" s="35" t="s">
        <v>1479</v>
      </c>
      <c r="I299" s="167" t="s">
        <v>1480</v>
      </c>
      <c r="J299" s="43">
        <v>2016.12</v>
      </c>
    </row>
    <row r="300" spans="1:10">
      <c r="A300" s="161">
        <v>46</v>
      </c>
      <c r="B300" s="35" t="s">
        <v>1481</v>
      </c>
      <c r="C300" s="35" t="s">
        <v>1472</v>
      </c>
      <c r="D300" s="35" t="s">
        <v>794</v>
      </c>
      <c r="E300" s="163">
        <v>140</v>
      </c>
      <c r="F300" s="35">
        <v>24</v>
      </c>
      <c r="G300" s="158">
        <v>1200</v>
      </c>
      <c r="H300" s="35" t="s">
        <v>1482</v>
      </c>
      <c r="I300" s="167" t="s">
        <v>1416</v>
      </c>
      <c r="J300" s="43">
        <v>2016.12</v>
      </c>
    </row>
    <row r="301" spans="1:10">
      <c r="A301" s="161">
        <v>47</v>
      </c>
      <c r="B301" s="35" t="s">
        <v>1483</v>
      </c>
      <c r="C301" s="35" t="s">
        <v>1484</v>
      </c>
      <c r="D301" s="35" t="s">
        <v>794</v>
      </c>
      <c r="E301" s="35">
        <f t="shared" ref="E301:E317" si="0">F301*5.7</f>
        <v>171</v>
      </c>
      <c r="F301" s="35">
        <v>30</v>
      </c>
      <c r="G301" s="114">
        <f t="shared" ref="G301:G317" si="1">F301*38</f>
        <v>1140</v>
      </c>
      <c r="H301" s="35" t="s">
        <v>1485</v>
      </c>
      <c r="I301" s="167" t="s">
        <v>1486</v>
      </c>
      <c r="J301" s="43">
        <v>2016.12</v>
      </c>
    </row>
    <row r="302" spans="1:10">
      <c r="A302" s="161">
        <v>48</v>
      </c>
      <c r="B302" s="35" t="s">
        <v>1487</v>
      </c>
      <c r="C302" s="35" t="s">
        <v>1484</v>
      </c>
      <c r="D302" s="35" t="s">
        <v>794</v>
      </c>
      <c r="E302" s="35">
        <f t="shared" si="0"/>
        <v>114</v>
      </c>
      <c r="F302" s="35">
        <v>20</v>
      </c>
      <c r="G302" s="114">
        <f t="shared" si="1"/>
        <v>760</v>
      </c>
      <c r="H302" s="35" t="s">
        <v>1488</v>
      </c>
      <c r="I302" s="167" t="s">
        <v>1489</v>
      </c>
      <c r="J302" s="43">
        <v>2016.12</v>
      </c>
    </row>
    <row r="303" spans="1:10">
      <c r="A303" s="161">
        <v>49</v>
      </c>
      <c r="B303" s="35" t="s">
        <v>1490</v>
      </c>
      <c r="C303" s="35" t="s">
        <v>1484</v>
      </c>
      <c r="D303" s="35" t="s">
        <v>794</v>
      </c>
      <c r="E303" s="35">
        <f t="shared" si="0"/>
        <v>28.5</v>
      </c>
      <c r="F303" s="35">
        <v>5</v>
      </c>
      <c r="G303" s="114">
        <f t="shared" si="1"/>
        <v>190</v>
      </c>
      <c r="H303" s="35" t="s">
        <v>1491</v>
      </c>
      <c r="I303" s="167" t="s">
        <v>1492</v>
      </c>
      <c r="J303" s="43">
        <v>2016.05</v>
      </c>
    </row>
    <row r="304" spans="1:10">
      <c r="A304" s="161">
        <v>50</v>
      </c>
      <c r="B304" s="35" t="s">
        <v>1493</v>
      </c>
      <c r="C304" s="35" t="s">
        <v>1484</v>
      </c>
      <c r="D304" s="35" t="s">
        <v>794</v>
      </c>
      <c r="E304" s="35">
        <f t="shared" si="0"/>
        <v>34.200000000000003</v>
      </c>
      <c r="F304" s="35">
        <v>6</v>
      </c>
      <c r="G304" s="114">
        <f t="shared" si="1"/>
        <v>228</v>
      </c>
      <c r="H304" s="35" t="s">
        <v>1494</v>
      </c>
      <c r="I304" s="167" t="s">
        <v>1495</v>
      </c>
      <c r="J304" s="43">
        <v>2016.06</v>
      </c>
    </row>
    <row r="305" spans="1:10">
      <c r="A305" s="161">
        <v>51</v>
      </c>
      <c r="B305" s="35" t="s">
        <v>1496</v>
      </c>
      <c r="C305" s="35" t="s">
        <v>1484</v>
      </c>
      <c r="D305" s="35" t="s">
        <v>794</v>
      </c>
      <c r="E305" s="35">
        <f t="shared" si="0"/>
        <v>136.80000000000001</v>
      </c>
      <c r="F305" s="35">
        <v>24</v>
      </c>
      <c r="G305" s="114">
        <f t="shared" si="1"/>
        <v>912</v>
      </c>
      <c r="H305" s="35" t="s">
        <v>1497</v>
      </c>
      <c r="I305" s="167" t="s">
        <v>1498</v>
      </c>
      <c r="J305" s="43">
        <v>2016.11</v>
      </c>
    </row>
    <row r="306" spans="1:10">
      <c r="A306" s="161">
        <v>52</v>
      </c>
      <c r="B306" s="35" t="s">
        <v>1499</v>
      </c>
      <c r="C306" s="35" t="s">
        <v>1484</v>
      </c>
      <c r="D306" s="35" t="s">
        <v>794</v>
      </c>
      <c r="E306" s="35">
        <f t="shared" si="0"/>
        <v>45.6</v>
      </c>
      <c r="F306" s="35">
        <v>8</v>
      </c>
      <c r="G306" s="114">
        <f t="shared" si="1"/>
        <v>304</v>
      </c>
      <c r="H306" s="35" t="s">
        <v>1500</v>
      </c>
      <c r="I306" s="167" t="s">
        <v>1501</v>
      </c>
      <c r="J306" s="43">
        <v>2016.11</v>
      </c>
    </row>
    <row r="307" spans="1:10">
      <c r="A307" s="161">
        <v>53</v>
      </c>
      <c r="B307" s="35" t="s">
        <v>1502</v>
      </c>
      <c r="C307" s="35" t="s">
        <v>1484</v>
      </c>
      <c r="D307" s="35" t="s">
        <v>794</v>
      </c>
      <c r="E307" s="35">
        <f t="shared" si="0"/>
        <v>136.80000000000001</v>
      </c>
      <c r="F307" s="35">
        <v>24</v>
      </c>
      <c r="G307" s="114">
        <f t="shared" si="1"/>
        <v>912</v>
      </c>
      <c r="H307" s="35" t="s">
        <v>1503</v>
      </c>
      <c r="I307" s="167" t="s">
        <v>1504</v>
      </c>
      <c r="J307" s="43">
        <v>2016.12</v>
      </c>
    </row>
    <row r="308" spans="1:10">
      <c r="A308" s="161">
        <v>54</v>
      </c>
      <c r="B308" s="35" t="s">
        <v>1505</v>
      </c>
      <c r="C308" s="35" t="s">
        <v>1484</v>
      </c>
      <c r="D308" s="35" t="s">
        <v>794</v>
      </c>
      <c r="E308" s="35">
        <f t="shared" si="0"/>
        <v>45.6</v>
      </c>
      <c r="F308" s="35">
        <v>8</v>
      </c>
      <c r="G308" s="114">
        <f t="shared" si="1"/>
        <v>304</v>
      </c>
      <c r="H308" s="35" t="s">
        <v>1506</v>
      </c>
      <c r="I308" s="167" t="s">
        <v>1507</v>
      </c>
      <c r="J308" s="43">
        <v>2016.06</v>
      </c>
    </row>
    <row r="309" spans="1:10">
      <c r="A309" s="161">
        <v>55</v>
      </c>
      <c r="B309" s="35" t="s">
        <v>1508</v>
      </c>
      <c r="C309" s="35" t="s">
        <v>1484</v>
      </c>
      <c r="D309" s="35" t="s">
        <v>794</v>
      </c>
      <c r="E309" s="35">
        <f t="shared" si="0"/>
        <v>91.2</v>
      </c>
      <c r="F309" s="35">
        <v>16</v>
      </c>
      <c r="G309" s="114">
        <f t="shared" si="1"/>
        <v>608</v>
      </c>
      <c r="H309" s="35" t="s">
        <v>1509</v>
      </c>
      <c r="I309" s="167" t="s">
        <v>1510</v>
      </c>
      <c r="J309" s="43">
        <v>2016.07</v>
      </c>
    </row>
    <row r="310" spans="1:10">
      <c r="A310" s="161">
        <v>56</v>
      </c>
      <c r="B310" s="35" t="s">
        <v>1511</v>
      </c>
      <c r="C310" s="35" t="s">
        <v>1484</v>
      </c>
      <c r="D310" s="35" t="s">
        <v>794</v>
      </c>
      <c r="E310" s="35">
        <f t="shared" si="0"/>
        <v>45.6</v>
      </c>
      <c r="F310" s="35">
        <v>8</v>
      </c>
      <c r="G310" s="114">
        <f t="shared" si="1"/>
        <v>304</v>
      </c>
      <c r="H310" s="35" t="s">
        <v>1512</v>
      </c>
      <c r="I310" s="167" t="s">
        <v>1513</v>
      </c>
      <c r="J310" s="43">
        <v>2016.05</v>
      </c>
    </row>
    <row r="311" spans="1:10">
      <c r="A311" s="161">
        <v>57</v>
      </c>
      <c r="B311" s="35" t="s">
        <v>1514</v>
      </c>
      <c r="C311" s="35" t="s">
        <v>1484</v>
      </c>
      <c r="D311" s="35" t="s">
        <v>794</v>
      </c>
      <c r="E311" s="35">
        <f t="shared" si="0"/>
        <v>171</v>
      </c>
      <c r="F311" s="35">
        <v>30</v>
      </c>
      <c r="G311" s="114">
        <f t="shared" si="1"/>
        <v>1140</v>
      </c>
      <c r="H311" s="35" t="s">
        <v>1515</v>
      </c>
      <c r="I311" s="167" t="s">
        <v>1516</v>
      </c>
      <c r="J311" s="43">
        <v>2016.12</v>
      </c>
    </row>
    <row r="312" spans="1:10">
      <c r="A312" s="161">
        <v>58</v>
      </c>
      <c r="B312" s="35" t="s">
        <v>1517</v>
      </c>
      <c r="C312" s="35" t="s">
        <v>1484</v>
      </c>
      <c r="D312" s="35" t="s">
        <v>794</v>
      </c>
      <c r="E312" s="35">
        <f t="shared" si="0"/>
        <v>114</v>
      </c>
      <c r="F312" s="35">
        <v>20</v>
      </c>
      <c r="G312" s="114">
        <f t="shared" si="1"/>
        <v>760</v>
      </c>
      <c r="H312" s="35" t="s">
        <v>1518</v>
      </c>
      <c r="I312" s="167" t="s">
        <v>1501</v>
      </c>
      <c r="J312" s="43">
        <v>2016.11</v>
      </c>
    </row>
    <row r="313" spans="1:10">
      <c r="A313" s="161">
        <v>59</v>
      </c>
      <c r="B313" s="35" t="s">
        <v>1519</v>
      </c>
      <c r="C313" s="35" t="s">
        <v>1484</v>
      </c>
      <c r="D313" s="35" t="s">
        <v>794</v>
      </c>
      <c r="E313" s="35">
        <f t="shared" si="0"/>
        <v>91.2</v>
      </c>
      <c r="F313" s="35">
        <v>16</v>
      </c>
      <c r="G313" s="114">
        <f t="shared" si="1"/>
        <v>608</v>
      </c>
      <c r="H313" s="35" t="s">
        <v>1520</v>
      </c>
      <c r="I313" s="167" t="s">
        <v>1521</v>
      </c>
      <c r="J313" s="43">
        <v>2016.11</v>
      </c>
    </row>
    <row r="314" spans="1:10">
      <c r="A314" s="161">
        <v>60</v>
      </c>
      <c r="B314" s="35" t="s">
        <v>1522</v>
      </c>
      <c r="C314" s="35" t="s">
        <v>1484</v>
      </c>
      <c r="D314" s="35" t="s">
        <v>794</v>
      </c>
      <c r="E314" s="35">
        <f t="shared" si="0"/>
        <v>91.2</v>
      </c>
      <c r="F314" s="35">
        <v>16</v>
      </c>
      <c r="G314" s="114">
        <f t="shared" si="1"/>
        <v>608</v>
      </c>
      <c r="H314" s="35" t="s">
        <v>1523</v>
      </c>
      <c r="I314" s="167" t="s">
        <v>1524</v>
      </c>
      <c r="J314" s="43">
        <v>2016.09</v>
      </c>
    </row>
    <row r="315" spans="1:10">
      <c r="A315" s="161">
        <v>61</v>
      </c>
      <c r="B315" s="35" t="s">
        <v>1525</v>
      </c>
      <c r="C315" s="35" t="s">
        <v>1484</v>
      </c>
      <c r="D315" s="35" t="s">
        <v>794</v>
      </c>
      <c r="E315" s="35">
        <f t="shared" si="0"/>
        <v>39.9</v>
      </c>
      <c r="F315" s="35">
        <v>7</v>
      </c>
      <c r="G315" s="114">
        <f t="shared" si="1"/>
        <v>266</v>
      </c>
      <c r="H315" s="35" t="s">
        <v>1526</v>
      </c>
      <c r="I315" s="167" t="s">
        <v>1495</v>
      </c>
      <c r="J315" s="43">
        <v>2016.06</v>
      </c>
    </row>
    <row r="316" spans="1:10">
      <c r="A316" s="161">
        <v>62</v>
      </c>
      <c r="B316" s="35" t="s">
        <v>1527</v>
      </c>
      <c r="C316" s="35" t="s">
        <v>1484</v>
      </c>
      <c r="D316" s="35" t="s">
        <v>794</v>
      </c>
      <c r="E316" s="35">
        <f t="shared" si="0"/>
        <v>136.80000000000001</v>
      </c>
      <c r="F316" s="35">
        <v>24</v>
      </c>
      <c r="G316" s="114">
        <f t="shared" si="1"/>
        <v>912</v>
      </c>
      <c r="H316" s="35" t="s">
        <v>1528</v>
      </c>
      <c r="I316" s="167" t="s">
        <v>1529</v>
      </c>
      <c r="J316" s="43">
        <v>2016.12</v>
      </c>
    </row>
    <row r="317" spans="1:10">
      <c r="A317" s="161">
        <v>63</v>
      </c>
      <c r="B317" s="35" t="s">
        <v>1530</v>
      </c>
      <c r="C317" s="35" t="s">
        <v>1484</v>
      </c>
      <c r="D317" s="35" t="s">
        <v>794</v>
      </c>
      <c r="E317" s="35">
        <f t="shared" si="0"/>
        <v>39.9</v>
      </c>
      <c r="F317" s="35">
        <v>7</v>
      </c>
      <c r="G317" s="114">
        <f t="shared" si="1"/>
        <v>266</v>
      </c>
      <c r="H317" s="35" t="s">
        <v>1531</v>
      </c>
      <c r="I317" s="167" t="s">
        <v>1532</v>
      </c>
      <c r="J317" s="43">
        <v>2016.05</v>
      </c>
    </row>
    <row r="318" spans="1:10">
      <c r="A318" s="489" t="s">
        <v>2107</v>
      </c>
      <c r="B318" s="490"/>
      <c r="C318" s="491"/>
      <c r="D318" s="24"/>
      <c r="E318" s="24">
        <f>SUM(E319:E320)</f>
        <v>480</v>
      </c>
      <c r="F318" s="24">
        <f>SUM(F319:F320)</f>
        <v>80</v>
      </c>
      <c r="G318" s="24">
        <f>SUM(G319:G320)</f>
        <v>3200</v>
      </c>
      <c r="H318" s="24"/>
      <c r="I318" s="24"/>
      <c r="J318" s="24"/>
    </row>
    <row r="319" spans="1:10">
      <c r="A319" s="25">
        <v>64</v>
      </c>
      <c r="B319" s="35" t="s">
        <v>1533</v>
      </c>
      <c r="C319" s="78" t="s">
        <v>1534</v>
      </c>
      <c r="D319" s="78" t="s">
        <v>794</v>
      </c>
      <c r="E319" s="78">
        <v>240</v>
      </c>
      <c r="F319" s="78">
        <v>40</v>
      </c>
      <c r="G319" s="78">
        <v>1600</v>
      </c>
      <c r="H319" s="78" t="s">
        <v>1535</v>
      </c>
      <c r="I319" s="78">
        <v>2016.1</v>
      </c>
      <c r="J319" s="78">
        <v>2016.12</v>
      </c>
    </row>
    <row r="320" spans="1:10">
      <c r="A320" s="25">
        <v>65</v>
      </c>
      <c r="B320" s="35" t="s">
        <v>1536</v>
      </c>
      <c r="C320" s="78" t="s">
        <v>1534</v>
      </c>
      <c r="D320" s="78" t="s">
        <v>794</v>
      </c>
      <c r="E320" s="78">
        <v>240</v>
      </c>
      <c r="F320" s="78">
        <v>40</v>
      </c>
      <c r="G320" s="78">
        <v>1600</v>
      </c>
      <c r="H320" s="78" t="s">
        <v>1537</v>
      </c>
      <c r="I320" s="78">
        <v>2016.1</v>
      </c>
      <c r="J320" s="78">
        <v>2016.12</v>
      </c>
    </row>
    <row r="321" spans="1:10">
      <c r="A321" s="489" t="s">
        <v>2108</v>
      </c>
      <c r="B321" s="490"/>
      <c r="C321" s="491"/>
      <c r="D321" s="24"/>
      <c r="E321" s="168">
        <f>SUM(E322:E329)</f>
        <v>4363</v>
      </c>
      <c r="F321" s="168">
        <f>SUM(F322:F329)</f>
        <v>516</v>
      </c>
      <c r="G321" s="168">
        <f>SUM(G322:G329)</f>
        <v>25691</v>
      </c>
      <c r="H321" s="24"/>
      <c r="I321" s="24"/>
      <c r="J321" s="24"/>
    </row>
    <row r="322" spans="1:10">
      <c r="A322" s="95">
        <v>66</v>
      </c>
      <c r="B322" s="169" t="s">
        <v>1538</v>
      </c>
      <c r="C322" s="95" t="s">
        <v>764</v>
      </c>
      <c r="D322" s="95" t="s">
        <v>794</v>
      </c>
      <c r="E322" s="170">
        <v>1180</v>
      </c>
      <c r="F322" s="170">
        <v>151</v>
      </c>
      <c r="G322" s="170">
        <v>6946</v>
      </c>
      <c r="H322" s="95" t="s">
        <v>1539</v>
      </c>
      <c r="I322" s="95">
        <v>2015.12</v>
      </c>
      <c r="J322" s="95">
        <v>2016.8</v>
      </c>
    </row>
    <row r="323" spans="1:10">
      <c r="A323" s="95">
        <v>67</v>
      </c>
      <c r="B323" s="78" t="s">
        <v>1540</v>
      </c>
      <c r="C323" s="96" t="s">
        <v>764</v>
      </c>
      <c r="D323" s="96" t="s">
        <v>794</v>
      </c>
      <c r="E323" s="96">
        <v>857</v>
      </c>
      <c r="F323" s="96">
        <v>84</v>
      </c>
      <c r="G323" s="171">
        <v>5045</v>
      </c>
      <c r="H323" s="96" t="s">
        <v>1541</v>
      </c>
      <c r="I323" s="96">
        <v>2015.12</v>
      </c>
      <c r="J323" s="96">
        <v>2016.8</v>
      </c>
    </row>
    <row r="324" spans="1:10">
      <c r="A324" s="95">
        <v>68</v>
      </c>
      <c r="B324" s="78" t="s">
        <v>1542</v>
      </c>
      <c r="C324" s="96" t="s">
        <v>764</v>
      </c>
      <c r="D324" s="96" t="s">
        <v>794</v>
      </c>
      <c r="E324" s="96">
        <v>700</v>
      </c>
      <c r="F324" s="96">
        <v>80</v>
      </c>
      <c r="G324" s="171">
        <v>4100</v>
      </c>
      <c r="H324" s="96" t="s">
        <v>1543</v>
      </c>
      <c r="I324" s="96">
        <v>2015.12</v>
      </c>
      <c r="J324" s="96">
        <v>2016.8</v>
      </c>
    </row>
    <row r="325" spans="1:10">
      <c r="A325" s="95">
        <v>69</v>
      </c>
      <c r="B325" s="78" t="s">
        <v>1544</v>
      </c>
      <c r="C325" s="96" t="s">
        <v>764</v>
      </c>
      <c r="D325" s="96" t="s">
        <v>853</v>
      </c>
      <c r="E325" s="96">
        <v>380</v>
      </c>
      <c r="F325" s="172">
        <v>40</v>
      </c>
      <c r="G325" s="171">
        <v>2200</v>
      </c>
      <c r="H325" s="96" t="s">
        <v>1543</v>
      </c>
      <c r="I325" s="96">
        <v>2015.12</v>
      </c>
      <c r="J325" s="96">
        <v>2016.7</v>
      </c>
    </row>
    <row r="326" spans="1:10">
      <c r="A326" s="95">
        <v>70</v>
      </c>
      <c r="B326" s="78" t="s">
        <v>1545</v>
      </c>
      <c r="C326" s="96" t="s">
        <v>1546</v>
      </c>
      <c r="D326" s="96" t="s">
        <v>794</v>
      </c>
      <c r="E326" s="96">
        <v>310</v>
      </c>
      <c r="F326" s="96">
        <v>40</v>
      </c>
      <c r="G326" s="171">
        <v>1840</v>
      </c>
      <c r="H326" s="96" t="s">
        <v>1547</v>
      </c>
      <c r="I326" s="96">
        <v>2015.12</v>
      </c>
      <c r="J326" s="96">
        <v>2016.7</v>
      </c>
    </row>
    <row r="327" spans="1:10">
      <c r="A327" s="95">
        <v>71</v>
      </c>
      <c r="B327" s="78" t="s">
        <v>1548</v>
      </c>
      <c r="C327" s="96" t="s">
        <v>1549</v>
      </c>
      <c r="D327" s="96" t="s">
        <v>794</v>
      </c>
      <c r="E327" s="96">
        <v>530</v>
      </c>
      <c r="F327" s="96">
        <v>70</v>
      </c>
      <c r="G327" s="171">
        <v>3150</v>
      </c>
      <c r="H327" s="96" t="s">
        <v>1550</v>
      </c>
      <c r="I327" s="96">
        <v>2015.12</v>
      </c>
      <c r="J327" s="96">
        <v>2016.7</v>
      </c>
    </row>
    <row r="328" spans="1:10">
      <c r="A328" s="95">
        <v>72</v>
      </c>
      <c r="B328" s="78" t="s">
        <v>1551</v>
      </c>
      <c r="C328" s="96" t="s">
        <v>1552</v>
      </c>
      <c r="D328" s="96" t="s">
        <v>794</v>
      </c>
      <c r="E328" s="96">
        <v>370</v>
      </c>
      <c r="F328" s="96">
        <v>45</v>
      </c>
      <c r="G328" s="171">
        <v>2200</v>
      </c>
      <c r="H328" s="96" t="s">
        <v>1550</v>
      </c>
      <c r="I328" s="96">
        <v>2015.12</v>
      </c>
      <c r="J328" s="96">
        <v>2016.7</v>
      </c>
    </row>
    <row r="329" spans="1:10">
      <c r="A329" s="95">
        <v>73</v>
      </c>
      <c r="B329" s="173" t="s">
        <v>1553</v>
      </c>
      <c r="C329" s="97" t="s">
        <v>1554</v>
      </c>
      <c r="D329" s="97" t="s">
        <v>794</v>
      </c>
      <c r="E329" s="97">
        <v>36</v>
      </c>
      <c r="F329" s="97">
        <v>6</v>
      </c>
      <c r="G329" s="174">
        <v>210</v>
      </c>
      <c r="H329" s="97" t="s">
        <v>1555</v>
      </c>
      <c r="I329" s="97">
        <v>2015.12</v>
      </c>
      <c r="J329" s="97">
        <v>2016.5</v>
      </c>
    </row>
    <row r="330" spans="1:10">
      <c r="A330" s="489" t="s">
        <v>2110</v>
      </c>
      <c r="B330" s="490"/>
      <c r="C330" s="491"/>
      <c r="D330" s="24"/>
      <c r="E330" s="24">
        <f>SUM(E331:E332)</f>
        <v>4080</v>
      </c>
      <c r="F330" s="24">
        <f>SUM(F331:F332)</f>
        <v>400</v>
      </c>
      <c r="G330" s="24">
        <f>SUM(G331:G332)</f>
        <v>24000</v>
      </c>
      <c r="H330" s="24"/>
      <c r="I330" s="24"/>
      <c r="J330" s="24"/>
    </row>
    <row r="331" spans="1:10">
      <c r="A331" s="25">
        <v>74</v>
      </c>
      <c r="B331" s="35" t="s">
        <v>1556</v>
      </c>
      <c r="C331" s="78" t="s">
        <v>2111</v>
      </c>
      <c r="D331" s="78" t="s">
        <v>794</v>
      </c>
      <c r="E331" s="78">
        <v>2040</v>
      </c>
      <c r="F331" s="78">
        <v>200</v>
      </c>
      <c r="G331" s="78">
        <v>12000</v>
      </c>
      <c r="H331" s="78" t="s">
        <v>1557</v>
      </c>
      <c r="I331" s="78">
        <v>2015.12</v>
      </c>
      <c r="J331" s="78">
        <v>2016.12</v>
      </c>
    </row>
    <row r="332" spans="1:10" ht="22.5">
      <c r="A332" s="25">
        <v>75</v>
      </c>
      <c r="B332" s="35" t="s">
        <v>1558</v>
      </c>
      <c r="C332" s="78" t="s">
        <v>2111</v>
      </c>
      <c r="D332" s="78" t="s">
        <v>853</v>
      </c>
      <c r="E332" s="78">
        <v>2040</v>
      </c>
      <c r="F332" s="78">
        <v>200</v>
      </c>
      <c r="G332" s="78">
        <v>12000</v>
      </c>
      <c r="H332" s="78" t="s">
        <v>1559</v>
      </c>
      <c r="I332" s="78">
        <v>2015.3</v>
      </c>
      <c r="J332" s="78">
        <v>2016.12</v>
      </c>
    </row>
    <row r="333" spans="1:10">
      <c r="A333" s="489" t="s">
        <v>2112</v>
      </c>
      <c r="B333" s="490"/>
      <c r="C333" s="491"/>
      <c r="D333" s="24"/>
      <c r="E333" s="24">
        <f>E334+E335</f>
        <v>2936</v>
      </c>
      <c r="F333" s="24">
        <f>F334+F335</f>
        <v>300</v>
      </c>
      <c r="G333" s="24">
        <f>G334+G335</f>
        <v>17980</v>
      </c>
      <c r="H333" s="24"/>
      <c r="I333" s="24"/>
      <c r="J333" s="24"/>
    </row>
    <row r="334" spans="1:10" ht="22.5">
      <c r="A334" s="25">
        <v>76</v>
      </c>
      <c r="B334" s="175" t="s">
        <v>1560</v>
      </c>
      <c r="C334" s="42" t="s">
        <v>2113</v>
      </c>
      <c r="D334" s="25" t="s">
        <v>794</v>
      </c>
      <c r="E334" s="167">
        <v>1003</v>
      </c>
      <c r="F334" s="25">
        <v>100</v>
      </c>
      <c r="G334" s="176">
        <v>5980</v>
      </c>
      <c r="H334" s="25" t="s">
        <v>1561</v>
      </c>
      <c r="I334" s="202" t="s">
        <v>1562</v>
      </c>
      <c r="J334" s="202" t="s">
        <v>1563</v>
      </c>
    </row>
    <row r="335" spans="1:10" ht="22.5">
      <c r="A335" s="25">
        <v>77</v>
      </c>
      <c r="B335" s="175" t="s">
        <v>1564</v>
      </c>
      <c r="C335" s="42" t="s">
        <v>2113</v>
      </c>
      <c r="D335" s="25" t="s">
        <v>794</v>
      </c>
      <c r="E335" s="167">
        <v>1933</v>
      </c>
      <c r="F335" s="25">
        <v>200</v>
      </c>
      <c r="G335" s="176">
        <f>F335*60</f>
        <v>12000</v>
      </c>
      <c r="H335" s="25" t="s">
        <v>1565</v>
      </c>
      <c r="I335" s="202" t="s">
        <v>1566</v>
      </c>
      <c r="J335" s="202" t="s">
        <v>1563</v>
      </c>
    </row>
    <row r="336" spans="1:10">
      <c r="A336" s="489" t="s">
        <v>2114</v>
      </c>
      <c r="B336" s="490"/>
      <c r="C336" s="491"/>
      <c r="D336" s="24"/>
      <c r="E336" s="168">
        <f>SUM(E337:E366)</f>
        <v>3348</v>
      </c>
      <c r="F336" s="168">
        <f>SUM(F337:F366)</f>
        <v>588</v>
      </c>
      <c r="G336" s="168">
        <f>SUM(G337:G366)</f>
        <v>22815</v>
      </c>
      <c r="H336" s="24"/>
      <c r="I336" s="24"/>
      <c r="J336" s="24"/>
    </row>
    <row r="337" spans="1:10">
      <c r="A337" s="78">
        <v>78</v>
      </c>
      <c r="B337" s="78" t="s">
        <v>1567</v>
      </c>
      <c r="C337" s="78" t="s">
        <v>1568</v>
      </c>
      <c r="D337" s="78" t="s">
        <v>1569</v>
      </c>
      <c r="E337" s="133">
        <v>120</v>
      </c>
      <c r="F337" s="133">
        <v>24</v>
      </c>
      <c r="G337" s="133">
        <v>850</v>
      </c>
      <c r="H337" s="78" t="s">
        <v>1570</v>
      </c>
      <c r="I337" s="78">
        <v>2015.12</v>
      </c>
      <c r="J337" s="78">
        <v>2016.12</v>
      </c>
    </row>
    <row r="338" spans="1:10">
      <c r="A338" s="78">
        <v>79</v>
      </c>
      <c r="B338" s="78" t="s">
        <v>1571</v>
      </c>
      <c r="C338" s="78" t="s">
        <v>1572</v>
      </c>
      <c r="D338" s="78" t="s">
        <v>794</v>
      </c>
      <c r="E338" s="78">
        <v>120</v>
      </c>
      <c r="F338" s="78">
        <v>24</v>
      </c>
      <c r="G338" s="133">
        <v>850</v>
      </c>
      <c r="H338" s="78" t="s">
        <v>1573</v>
      </c>
      <c r="I338" s="78">
        <v>2015.12</v>
      </c>
      <c r="J338" s="78">
        <v>2016.12</v>
      </c>
    </row>
    <row r="339" spans="1:10">
      <c r="A339" s="78">
        <v>80</v>
      </c>
      <c r="B339" s="78" t="s">
        <v>1574</v>
      </c>
      <c r="C339" s="78" t="s">
        <v>1575</v>
      </c>
      <c r="D339" s="78" t="s">
        <v>794</v>
      </c>
      <c r="E339" s="78">
        <v>120</v>
      </c>
      <c r="F339" s="78">
        <v>24</v>
      </c>
      <c r="G339" s="133">
        <v>850</v>
      </c>
      <c r="H339" s="78" t="s">
        <v>1576</v>
      </c>
      <c r="I339" s="78">
        <v>2015.12</v>
      </c>
      <c r="J339" s="78">
        <v>2016.12</v>
      </c>
    </row>
    <row r="340" spans="1:10">
      <c r="A340" s="78">
        <v>81</v>
      </c>
      <c r="B340" s="78" t="s">
        <v>1577</v>
      </c>
      <c r="C340" s="78" t="s">
        <v>1578</v>
      </c>
      <c r="D340" s="78" t="s">
        <v>794</v>
      </c>
      <c r="E340" s="78">
        <v>150</v>
      </c>
      <c r="F340" s="145">
        <v>30</v>
      </c>
      <c r="G340" s="133">
        <v>1100</v>
      </c>
      <c r="H340" s="78" t="s">
        <v>1579</v>
      </c>
      <c r="I340" s="78">
        <v>2015.12</v>
      </c>
      <c r="J340" s="78">
        <v>2016.12</v>
      </c>
    </row>
    <row r="341" spans="1:10">
      <c r="A341" s="78">
        <v>82</v>
      </c>
      <c r="B341" s="78" t="s">
        <v>1580</v>
      </c>
      <c r="C341" s="78" t="s">
        <v>1581</v>
      </c>
      <c r="D341" s="78" t="s">
        <v>794</v>
      </c>
      <c r="E341" s="78">
        <v>180</v>
      </c>
      <c r="F341" s="78">
        <v>36</v>
      </c>
      <c r="G341" s="133">
        <v>1328</v>
      </c>
      <c r="H341" s="78" t="s">
        <v>1582</v>
      </c>
      <c r="I341" s="104" t="s">
        <v>801</v>
      </c>
      <c r="J341" s="104" t="s">
        <v>2045</v>
      </c>
    </row>
    <row r="342" spans="1:10">
      <c r="A342" s="78">
        <v>83</v>
      </c>
      <c r="B342" s="78" t="s">
        <v>1583</v>
      </c>
      <c r="C342" s="78" t="s">
        <v>1584</v>
      </c>
      <c r="D342" s="78" t="s">
        <v>794</v>
      </c>
      <c r="E342" s="78">
        <v>210</v>
      </c>
      <c r="F342" s="78">
        <v>42</v>
      </c>
      <c r="G342" s="133">
        <v>1517</v>
      </c>
      <c r="H342" s="78" t="s">
        <v>1585</v>
      </c>
      <c r="I342" s="104" t="s">
        <v>801</v>
      </c>
      <c r="J342" s="104" t="s">
        <v>2045</v>
      </c>
    </row>
    <row r="343" spans="1:10">
      <c r="A343" s="78">
        <v>84</v>
      </c>
      <c r="B343" s="35" t="s">
        <v>1586</v>
      </c>
      <c r="C343" s="35" t="s">
        <v>1587</v>
      </c>
      <c r="D343" s="78" t="s">
        <v>794</v>
      </c>
      <c r="E343" s="78">
        <v>120</v>
      </c>
      <c r="F343" s="78">
        <v>20</v>
      </c>
      <c r="G343" s="133">
        <v>800</v>
      </c>
      <c r="H343" s="35" t="s">
        <v>1588</v>
      </c>
      <c r="I343" s="104" t="s">
        <v>801</v>
      </c>
      <c r="J343" s="104" t="s">
        <v>2045</v>
      </c>
    </row>
    <row r="344" spans="1:10" ht="22.5">
      <c r="A344" s="78">
        <v>85</v>
      </c>
      <c r="B344" s="35" t="s">
        <v>1589</v>
      </c>
      <c r="C344" s="78" t="s">
        <v>1590</v>
      </c>
      <c r="D344" s="78" t="s">
        <v>794</v>
      </c>
      <c r="E344" s="78">
        <v>72</v>
      </c>
      <c r="F344" s="78">
        <v>12</v>
      </c>
      <c r="G344" s="133">
        <v>480</v>
      </c>
      <c r="H344" s="78" t="s">
        <v>1591</v>
      </c>
      <c r="I344" s="104" t="s">
        <v>801</v>
      </c>
      <c r="J344" s="104" t="s">
        <v>2045</v>
      </c>
    </row>
    <row r="345" spans="1:10" ht="22.5">
      <c r="A345" s="78">
        <v>86</v>
      </c>
      <c r="B345" s="35" t="s">
        <v>1592</v>
      </c>
      <c r="C345" s="78" t="s">
        <v>1593</v>
      </c>
      <c r="D345" s="78" t="s">
        <v>794</v>
      </c>
      <c r="E345" s="78">
        <v>60</v>
      </c>
      <c r="F345" s="78">
        <v>10</v>
      </c>
      <c r="G345" s="133">
        <v>400</v>
      </c>
      <c r="H345" s="78" t="s">
        <v>1594</v>
      </c>
      <c r="I345" s="104" t="s">
        <v>801</v>
      </c>
      <c r="J345" s="104" t="s">
        <v>2045</v>
      </c>
    </row>
    <row r="346" spans="1:10">
      <c r="A346" s="78">
        <v>87</v>
      </c>
      <c r="B346" s="35" t="s">
        <v>1595</v>
      </c>
      <c r="C346" s="78" t="s">
        <v>1596</v>
      </c>
      <c r="D346" s="78" t="s">
        <v>794</v>
      </c>
      <c r="E346" s="78">
        <v>120</v>
      </c>
      <c r="F346" s="78">
        <v>20</v>
      </c>
      <c r="G346" s="133">
        <v>800</v>
      </c>
      <c r="H346" s="78" t="s">
        <v>1597</v>
      </c>
      <c r="I346" s="104" t="s">
        <v>801</v>
      </c>
      <c r="J346" s="104" t="s">
        <v>2045</v>
      </c>
    </row>
    <row r="347" spans="1:10">
      <c r="A347" s="78">
        <v>88</v>
      </c>
      <c r="B347" s="35" t="s">
        <v>1598</v>
      </c>
      <c r="C347" s="78" t="s">
        <v>1599</v>
      </c>
      <c r="D347" s="78" t="s">
        <v>794</v>
      </c>
      <c r="E347" s="78">
        <v>120</v>
      </c>
      <c r="F347" s="78">
        <v>20</v>
      </c>
      <c r="G347" s="133">
        <v>800</v>
      </c>
      <c r="H347" s="78" t="s">
        <v>1600</v>
      </c>
      <c r="I347" s="104" t="s">
        <v>801</v>
      </c>
      <c r="J347" s="104" t="s">
        <v>2045</v>
      </c>
    </row>
    <row r="348" spans="1:10" ht="22.5">
      <c r="A348" s="78">
        <v>89</v>
      </c>
      <c r="B348" s="35" t="s">
        <v>1601</v>
      </c>
      <c r="C348" s="78" t="s">
        <v>1602</v>
      </c>
      <c r="D348" s="78" t="s">
        <v>794</v>
      </c>
      <c r="E348" s="78">
        <v>108</v>
      </c>
      <c r="F348" s="78">
        <v>18</v>
      </c>
      <c r="G348" s="133">
        <v>720</v>
      </c>
      <c r="H348" s="78" t="s">
        <v>1603</v>
      </c>
      <c r="I348" s="104" t="s">
        <v>801</v>
      </c>
      <c r="J348" s="104" t="s">
        <v>2045</v>
      </c>
    </row>
    <row r="349" spans="1:10">
      <c r="A349" s="78">
        <v>90</v>
      </c>
      <c r="B349" s="35" t="s">
        <v>1604</v>
      </c>
      <c r="C349" s="35" t="s">
        <v>1605</v>
      </c>
      <c r="D349" s="78" t="s">
        <v>794</v>
      </c>
      <c r="E349" s="78">
        <v>120</v>
      </c>
      <c r="F349" s="78">
        <v>20</v>
      </c>
      <c r="G349" s="133">
        <v>800</v>
      </c>
      <c r="H349" s="35" t="s">
        <v>1606</v>
      </c>
      <c r="I349" s="104" t="s">
        <v>801</v>
      </c>
      <c r="J349" s="104" t="s">
        <v>2045</v>
      </c>
    </row>
    <row r="350" spans="1:10">
      <c r="A350" s="78">
        <v>91</v>
      </c>
      <c r="B350" s="35" t="s">
        <v>1607</v>
      </c>
      <c r="C350" s="35" t="s">
        <v>1608</v>
      </c>
      <c r="D350" s="78" t="s">
        <v>794</v>
      </c>
      <c r="E350" s="78">
        <v>120</v>
      </c>
      <c r="F350" s="78">
        <v>20</v>
      </c>
      <c r="G350" s="133">
        <v>800</v>
      </c>
      <c r="H350" s="35" t="s">
        <v>1609</v>
      </c>
      <c r="I350" s="104" t="s">
        <v>801</v>
      </c>
      <c r="J350" s="104" t="s">
        <v>2045</v>
      </c>
    </row>
    <row r="351" spans="1:10">
      <c r="A351" s="78">
        <v>92</v>
      </c>
      <c r="B351" s="35" t="s">
        <v>1610</v>
      </c>
      <c r="C351" s="35" t="s">
        <v>1611</v>
      </c>
      <c r="D351" s="78" t="s">
        <v>794</v>
      </c>
      <c r="E351" s="78">
        <v>120</v>
      </c>
      <c r="F351" s="78">
        <v>20</v>
      </c>
      <c r="G351" s="133">
        <v>800</v>
      </c>
      <c r="H351" s="35" t="s">
        <v>1612</v>
      </c>
      <c r="I351" s="104" t="s">
        <v>801</v>
      </c>
      <c r="J351" s="104" t="s">
        <v>2045</v>
      </c>
    </row>
    <row r="352" spans="1:10" ht="22.5">
      <c r="A352" s="78">
        <v>93</v>
      </c>
      <c r="B352" s="35" t="s">
        <v>1613</v>
      </c>
      <c r="C352" s="35" t="s">
        <v>1614</v>
      </c>
      <c r="D352" s="78" t="s">
        <v>794</v>
      </c>
      <c r="E352" s="78">
        <v>120</v>
      </c>
      <c r="F352" s="78">
        <v>20</v>
      </c>
      <c r="G352" s="133">
        <v>800</v>
      </c>
      <c r="H352" s="35" t="s">
        <v>1615</v>
      </c>
      <c r="I352" s="104" t="s">
        <v>801</v>
      </c>
      <c r="J352" s="104" t="s">
        <v>2045</v>
      </c>
    </row>
    <row r="353" spans="1:10">
      <c r="A353" s="78">
        <v>94</v>
      </c>
      <c r="B353" s="35" t="s">
        <v>1616</v>
      </c>
      <c r="C353" s="35" t="s">
        <v>1617</v>
      </c>
      <c r="D353" s="78" t="s">
        <v>794</v>
      </c>
      <c r="E353" s="78">
        <v>120</v>
      </c>
      <c r="F353" s="78">
        <v>20</v>
      </c>
      <c r="G353" s="133">
        <v>800</v>
      </c>
      <c r="H353" s="35" t="s">
        <v>1618</v>
      </c>
      <c r="I353" s="104" t="s">
        <v>801</v>
      </c>
      <c r="J353" s="104" t="s">
        <v>2045</v>
      </c>
    </row>
    <row r="354" spans="1:10" ht="22.5">
      <c r="A354" s="78">
        <v>95</v>
      </c>
      <c r="B354" s="35" t="s">
        <v>1619</v>
      </c>
      <c r="C354" s="35" t="s">
        <v>1620</v>
      </c>
      <c r="D354" s="78" t="s">
        <v>794</v>
      </c>
      <c r="E354" s="78">
        <v>96</v>
      </c>
      <c r="F354" s="78">
        <v>16</v>
      </c>
      <c r="G354" s="133">
        <v>640</v>
      </c>
      <c r="H354" s="35" t="s">
        <v>1621</v>
      </c>
      <c r="I354" s="104" t="s">
        <v>801</v>
      </c>
      <c r="J354" s="104" t="s">
        <v>2045</v>
      </c>
    </row>
    <row r="355" spans="1:10" ht="22.5">
      <c r="A355" s="78">
        <v>96</v>
      </c>
      <c r="B355" s="35" t="s">
        <v>1622</v>
      </c>
      <c r="C355" s="35" t="s">
        <v>1623</v>
      </c>
      <c r="D355" s="78" t="s">
        <v>794</v>
      </c>
      <c r="E355" s="78">
        <v>96</v>
      </c>
      <c r="F355" s="78">
        <v>16</v>
      </c>
      <c r="G355" s="133">
        <v>640</v>
      </c>
      <c r="H355" s="35" t="s">
        <v>1624</v>
      </c>
      <c r="I355" s="104" t="s">
        <v>801</v>
      </c>
      <c r="J355" s="104" t="s">
        <v>2045</v>
      </c>
    </row>
    <row r="356" spans="1:10" ht="22.5">
      <c r="A356" s="78">
        <v>97</v>
      </c>
      <c r="B356" s="35" t="s">
        <v>1625</v>
      </c>
      <c r="C356" s="35" t="s">
        <v>1626</v>
      </c>
      <c r="D356" s="78" t="s">
        <v>794</v>
      </c>
      <c r="E356" s="78">
        <v>96</v>
      </c>
      <c r="F356" s="78">
        <v>16</v>
      </c>
      <c r="G356" s="133">
        <v>640</v>
      </c>
      <c r="H356" s="35" t="s">
        <v>1627</v>
      </c>
      <c r="I356" s="104" t="s">
        <v>801</v>
      </c>
      <c r="J356" s="104" t="s">
        <v>2045</v>
      </c>
    </row>
    <row r="357" spans="1:10">
      <c r="A357" s="78">
        <v>98</v>
      </c>
      <c r="B357" s="35" t="s">
        <v>1628</v>
      </c>
      <c r="C357" s="35" t="s">
        <v>1629</v>
      </c>
      <c r="D357" s="78" t="s">
        <v>794</v>
      </c>
      <c r="E357" s="78">
        <v>96</v>
      </c>
      <c r="F357" s="78">
        <v>16</v>
      </c>
      <c r="G357" s="133">
        <v>640</v>
      </c>
      <c r="H357" s="35" t="s">
        <v>1630</v>
      </c>
      <c r="I357" s="104" t="s">
        <v>801</v>
      </c>
      <c r="J357" s="104" t="s">
        <v>2045</v>
      </c>
    </row>
    <row r="358" spans="1:10" ht="22.5">
      <c r="A358" s="78">
        <v>99</v>
      </c>
      <c r="B358" s="35" t="s">
        <v>1631</v>
      </c>
      <c r="C358" s="35" t="s">
        <v>1632</v>
      </c>
      <c r="D358" s="78" t="s">
        <v>794</v>
      </c>
      <c r="E358" s="78">
        <v>120</v>
      </c>
      <c r="F358" s="78">
        <v>20</v>
      </c>
      <c r="G358" s="133">
        <v>800</v>
      </c>
      <c r="H358" s="35" t="s">
        <v>1633</v>
      </c>
      <c r="I358" s="104" t="s">
        <v>801</v>
      </c>
      <c r="J358" s="104" t="s">
        <v>2045</v>
      </c>
    </row>
    <row r="359" spans="1:10">
      <c r="A359" s="78">
        <v>100</v>
      </c>
      <c r="B359" s="35" t="s">
        <v>1634</v>
      </c>
      <c r="C359" s="35" t="s">
        <v>1632</v>
      </c>
      <c r="D359" s="78" t="s">
        <v>794</v>
      </c>
      <c r="E359" s="78">
        <v>120</v>
      </c>
      <c r="F359" s="78">
        <v>20</v>
      </c>
      <c r="G359" s="133">
        <v>800</v>
      </c>
      <c r="H359" s="35" t="s">
        <v>1635</v>
      </c>
      <c r="I359" s="104" t="s">
        <v>801</v>
      </c>
      <c r="J359" s="104" t="s">
        <v>2045</v>
      </c>
    </row>
    <row r="360" spans="1:10">
      <c r="A360" s="78">
        <v>101</v>
      </c>
      <c r="B360" s="35" t="s">
        <v>1636</v>
      </c>
      <c r="C360" s="35" t="s">
        <v>1637</v>
      </c>
      <c r="D360" s="78" t="s">
        <v>794</v>
      </c>
      <c r="E360" s="78">
        <v>120</v>
      </c>
      <c r="F360" s="78">
        <v>20</v>
      </c>
      <c r="G360" s="133">
        <v>800</v>
      </c>
      <c r="H360" s="35" t="s">
        <v>1638</v>
      </c>
      <c r="I360" s="104" t="s">
        <v>801</v>
      </c>
      <c r="J360" s="104" t="s">
        <v>2045</v>
      </c>
    </row>
    <row r="361" spans="1:10">
      <c r="A361" s="78">
        <v>102</v>
      </c>
      <c r="B361" s="35" t="s">
        <v>1639</v>
      </c>
      <c r="C361" s="35" t="s">
        <v>1640</v>
      </c>
      <c r="D361" s="78" t="s">
        <v>794</v>
      </c>
      <c r="E361" s="78">
        <v>120</v>
      </c>
      <c r="F361" s="78">
        <v>20</v>
      </c>
      <c r="G361" s="133">
        <v>800</v>
      </c>
      <c r="H361" s="35" t="s">
        <v>1641</v>
      </c>
      <c r="I361" s="104" t="s">
        <v>801</v>
      </c>
      <c r="J361" s="104" t="s">
        <v>2045</v>
      </c>
    </row>
    <row r="362" spans="1:10">
      <c r="A362" s="78">
        <v>103</v>
      </c>
      <c r="B362" s="35" t="s">
        <v>1642</v>
      </c>
      <c r="C362" s="35" t="s">
        <v>1643</v>
      </c>
      <c r="D362" s="78" t="s">
        <v>794</v>
      </c>
      <c r="E362" s="78">
        <v>48</v>
      </c>
      <c r="F362" s="78">
        <v>8</v>
      </c>
      <c r="G362" s="133">
        <v>320</v>
      </c>
      <c r="H362" s="35" t="s">
        <v>1644</v>
      </c>
      <c r="I362" s="104" t="s">
        <v>801</v>
      </c>
      <c r="J362" s="104" t="s">
        <v>2045</v>
      </c>
    </row>
    <row r="363" spans="1:10">
      <c r="A363" s="78">
        <v>104</v>
      </c>
      <c r="B363" s="35" t="s">
        <v>1645</v>
      </c>
      <c r="C363" s="35" t="s">
        <v>1646</v>
      </c>
      <c r="D363" s="78" t="s">
        <v>794</v>
      </c>
      <c r="E363" s="78">
        <v>48</v>
      </c>
      <c r="F363" s="78">
        <v>8</v>
      </c>
      <c r="G363" s="133">
        <v>320</v>
      </c>
      <c r="H363" s="35" t="s">
        <v>1647</v>
      </c>
      <c r="I363" s="104" t="s">
        <v>801</v>
      </c>
      <c r="J363" s="104" t="s">
        <v>2045</v>
      </c>
    </row>
    <row r="364" spans="1:10">
      <c r="A364" s="78">
        <v>105</v>
      </c>
      <c r="B364" s="35" t="s">
        <v>1648</v>
      </c>
      <c r="C364" s="35" t="s">
        <v>1649</v>
      </c>
      <c r="D364" s="78" t="s">
        <v>794</v>
      </c>
      <c r="E364" s="78">
        <v>48</v>
      </c>
      <c r="F364" s="78">
        <v>8</v>
      </c>
      <c r="G364" s="133">
        <v>320</v>
      </c>
      <c r="H364" s="35" t="s">
        <v>1650</v>
      </c>
      <c r="I364" s="104" t="s">
        <v>801</v>
      </c>
      <c r="J364" s="104" t="s">
        <v>2045</v>
      </c>
    </row>
    <row r="365" spans="1:10">
      <c r="A365" s="78">
        <v>106</v>
      </c>
      <c r="B365" s="35" t="s">
        <v>1651</v>
      </c>
      <c r="C365" s="35" t="s">
        <v>1652</v>
      </c>
      <c r="D365" s="78" t="s">
        <v>794</v>
      </c>
      <c r="E365" s="78">
        <v>96</v>
      </c>
      <c r="F365" s="78">
        <v>16</v>
      </c>
      <c r="G365" s="133">
        <v>640</v>
      </c>
      <c r="H365" s="35" t="s">
        <v>1653</v>
      </c>
      <c r="I365" s="104" t="s">
        <v>801</v>
      </c>
      <c r="J365" s="104" t="s">
        <v>2045</v>
      </c>
    </row>
    <row r="366" spans="1:10">
      <c r="A366" s="78">
        <v>107</v>
      </c>
      <c r="B366" s="25" t="s">
        <v>1654</v>
      </c>
      <c r="C366" s="25" t="s">
        <v>1655</v>
      </c>
      <c r="D366" s="78" t="s">
        <v>794</v>
      </c>
      <c r="E366" s="25">
        <v>144</v>
      </c>
      <c r="F366" s="25">
        <v>24</v>
      </c>
      <c r="G366" s="25">
        <v>960</v>
      </c>
      <c r="H366" s="25" t="s">
        <v>1656</v>
      </c>
      <c r="I366" s="104" t="s">
        <v>801</v>
      </c>
      <c r="J366" s="104" t="s">
        <v>2045</v>
      </c>
    </row>
    <row r="367" spans="1:10">
      <c r="A367" s="465" t="s">
        <v>2115</v>
      </c>
      <c r="B367" s="466"/>
      <c r="C367" s="467"/>
      <c r="D367" s="129"/>
      <c r="E367" s="130">
        <f>SUM(E368,E373)</f>
        <v>75989.5</v>
      </c>
      <c r="F367" s="130">
        <f>SUM(F368,F373)</f>
        <v>3070</v>
      </c>
      <c r="G367" s="130">
        <f>SUM(G368,G373)</f>
        <v>421926</v>
      </c>
      <c r="H367" s="129"/>
      <c r="I367" s="129"/>
      <c r="J367" s="129"/>
    </row>
    <row r="368" spans="1:10">
      <c r="A368" s="449" t="s">
        <v>2116</v>
      </c>
      <c r="B368" s="450"/>
      <c r="C368" s="451"/>
      <c r="D368" s="119"/>
      <c r="E368" s="118">
        <f>SUM(E369:E399)</f>
        <v>48384.5</v>
      </c>
      <c r="F368" s="118">
        <f>SUM(F369:F372)</f>
        <v>250</v>
      </c>
      <c r="G368" s="118">
        <f>SUM(G369:G399)</f>
        <v>269095</v>
      </c>
      <c r="H368" s="119"/>
      <c r="I368" s="119"/>
      <c r="J368" s="119"/>
    </row>
    <row r="369" spans="1:10" ht="22.5">
      <c r="A369" s="41">
        <v>1</v>
      </c>
      <c r="B369" s="177" t="s">
        <v>1657</v>
      </c>
      <c r="C369" s="178" t="s">
        <v>1658</v>
      </c>
      <c r="D369" s="179" t="s">
        <v>794</v>
      </c>
      <c r="E369" s="180">
        <v>442</v>
      </c>
      <c r="F369" s="181">
        <v>50</v>
      </c>
      <c r="G369" s="182">
        <v>2950</v>
      </c>
      <c r="H369" s="183" t="s">
        <v>1659</v>
      </c>
      <c r="I369" s="203">
        <v>2015.12</v>
      </c>
      <c r="J369" s="204">
        <v>2016.8</v>
      </c>
    </row>
    <row r="370" spans="1:10" ht="22.5">
      <c r="A370" s="41">
        <v>2</v>
      </c>
      <c r="B370" s="177" t="s">
        <v>1660</v>
      </c>
      <c r="C370" s="178" t="s">
        <v>1661</v>
      </c>
      <c r="D370" s="179" t="s">
        <v>794</v>
      </c>
      <c r="E370" s="180">
        <v>338.5</v>
      </c>
      <c r="F370" s="181">
        <v>50</v>
      </c>
      <c r="G370" s="182">
        <v>2216</v>
      </c>
      <c r="H370" s="183" t="s">
        <v>1662</v>
      </c>
      <c r="I370" s="203">
        <v>2015.12</v>
      </c>
      <c r="J370" s="204">
        <v>2016.11</v>
      </c>
    </row>
    <row r="371" spans="1:10" ht="22.5">
      <c r="A371" s="41">
        <v>3</v>
      </c>
      <c r="B371" s="177" t="s">
        <v>1663</v>
      </c>
      <c r="C371" s="178" t="s">
        <v>1664</v>
      </c>
      <c r="D371" s="179" t="s">
        <v>794</v>
      </c>
      <c r="E371" s="180">
        <v>944</v>
      </c>
      <c r="F371" s="181">
        <v>100</v>
      </c>
      <c r="G371" s="182">
        <v>5900</v>
      </c>
      <c r="H371" s="183" t="s">
        <v>1659</v>
      </c>
      <c r="I371" s="203">
        <v>2015.12</v>
      </c>
      <c r="J371" s="204">
        <v>2016.12</v>
      </c>
    </row>
    <row r="372" spans="1:10">
      <c r="A372" s="41">
        <v>4</v>
      </c>
      <c r="B372" s="184" t="s">
        <v>1665</v>
      </c>
      <c r="C372" s="178" t="s">
        <v>1666</v>
      </c>
      <c r="D372" s="185" t="s">
        <v>794</v>
      </c>
      <c r="E372" s="186">
        <v>312</v>
      </c>
      <c r="F372" s="187">
        <v>50</v>
      </c>
      <c r="G372" s="182">
        <v>1250</v>
      </c>
      <c r="H372" s="183" t="s">
        <v>1667</v>
      </c>
      <c r="I372" s="204">
        <v>2015.11</v>
      </c>
      <c r="J372" s="204">
        <v>2016.12</v>
      </c>
    </row>
    <row r="373" spans="1:10">
      <c r="A373" s="486" t="s">
        <v>2018</v>
      </c>
      <c r="B373" s="487"/>
      <c r="C373" s="488"/>
      <c r="D373" s="188"/>
      <c r="E373" s="189">
        <f>SUM(E374:E410)</f>
        <v>27605</v>
      </c>
      <c r="F373" s="189">
        <f>SUM(F374:F410)</f>
        <v>2820</v>
      </c>
      <c r="G373" s="189">
        <f>SUM(G374:G410)</f>
        <v>152831</v>
      </c>
      <c r="H373" s="190"/>
      <c r="I373" s="190"/>
      <c r="J373" s="190"/>
    </row>
    <row r="374" spans="1:10">
      <c r="A374" s="41">
        <v>5</v>
      </c>
      <c r="B374" s="184" t="s">
        <v>1668</v>
      </c>
      <c r="C374" s="178" t="s">
        <v>2118</v>
      </c>
      <c r="D374" s="41" t="s">
        <v>794</v>
      </c>
      <c r="E374" s="191">
        <v>910</v>
      </c>
      <c r="F374" s="192">
        <v>96</v>
      </c>
      <c r="G374" s="191">
        <v>5712</v>
      </c>
      <c r="H374" s="183" t="s">
        <v>1669</v>
      </c>
      <c r="I374" s="203">
        <v>2016.1</v>
      </c>
      <c r="J374" s="204">
        <v>2016.11</v>
      </c>
    </row>
    <row r="375" spans="1:10">
      <c r="A375" s="41">
        <v>6</v>
      </c>
      <c r="B375" s="184" t="s">
        <v>1670</v>
      </c>
      <c r="C375" s="193" t="s">
        <v>1671</v>
      </c>
      <c r="D375" s="41" t="s">
        <v>794</v>
      </c>
      <c r="E375" s="191">
        <v>576</v>
      </c>
      <c r="F375" s="192">
        <v>72</v>
      </c>
      <c r="G375" s="191">
        <v>3600</v>
      </c>
      <c r="H375" s="193" t="s">
        <v>1672</v>
      </c>
      <c r="I375" s="203">
        <v>2016.1</v>
      </c>
      <c r="J375" s="205">
        <v>2016.11</v>
      </c>
    </row>
    <row r="376" spans="1:10">
      <c r="A376" s="41">
        <v>7</v>
      </c>
      <c r="B376" s="184" t="s">
        <v>1673</v>
      </c>
      <c r="C376" s="193" t="s">
        <v>1674</v>
      </c>
      <c r="D376" s="41" t="s">
        <v>794</v>
      </c>
      <c r="E376" s="191">
        <v>624</v>
      </c>
      <c r="F376" s="192">
        <v>78</v>
      </c>
      <c r="G376" s="191">
        <v>3900</v>
      </c>
      <c r="H376" s="193" t="s">
        <v>1675</v>
      </c>
      <c r="I376" s="203">
        <v>2016.1</v>
      </c>
      <c r="J376" s="205">
        <v>2016.11</v>
      </c>
    </row>
    <row r="377" spans="1:10">
      <c r="A377" s="41">
        <v>8</v>
      </c>
      <c r="B377" s="184" t="s">
        <v>1676</v>
      </c>
      <c r="C377" s="193" t="s">
        <v>1677</v>
      </c>
      <c r="D377" s="41" t="s">
        <v>794</v>
      </c>
      <c r="E377" s="191">
        <v>648</v>
      </c>
      <c r="F377" s="192">
        <v>72</v>
      </c>
      <c r="G377" s="191">
        <v>3600</v>
      </c>
      <c r="H377" s="193" t="s">
        <v>1678</v>
      </c>
      <c r="I377" s="203">
        <v>2016.1</v>
      </c>
      <c r="J377" s="205">
        <v>2016.11</v>
      </c>
    </row>
    <row r="378" spans="1:10">
      <c r="A378" s="41">
        <v>9</v>
      </c>
      <c r="B378" s="184" t="s">
        <v>1679</v>
      </c>
      <c r="C378" s="193" t="s">
        <v>1680</v>
      </c>
      <c r="D378" s="41" t="s">
        <v>794</v>
      </c>
      <c r="E378" s="191">
        <v>610</v>
      </c>
      <c r="F378" s="192">
        <v>96</v>
      </c>
      <c r="G378" s="191">
        <v>3840</v>
      </c>
      <c r="H378" s="193" t="s">
        <v>1681</v>
      </c>
      <c r="I378" s="203">
        <v>2015.12</v>
      </c>
      <c r="J378" s="205">
        <v>2016.11</v>
      </c>
    </row>
    <row r="379" spans="1:10">
      <c r="A379" s="41">
        <v>10</v>
      </c>
      <c r="B379" s="184" t="s">
        <v>1682</v>
      </c>
      <c r="C379" s="178" t="s">
        <v>2118</v>
      </c>
      <c r="D379" s="41" t="s">
        <v>794</v>
      </c>
      <c r="E379" s="191">
        <v>1710</v>
      </c>
      <c r="F379" s="192">
        <v>184</v>
      </c>
      <c r="G379" s="191">
        <v>10672</v>
      </c>
      <c r="H379" s="194" t="s">
        <v>1683</v>
      </c>
      <c r="I379" s="203">
        <v>2015.11</v>
      </c>
      <c r="J379" s="205">
        <v>2017.7</v>
      </c>
    </row>
    <row r="380" spans="1:10">
      <c r="A380" s="41">
        <v>11</v>
      </c>
      <c r="B380" s="184" t="s">
        <v>1684</v>
      </c>
      <c r="C380" s="178" t="s">
        <v>2118</v>
      </c>
      <c r="D380" s="41" t="s">
        <v>794</v>
      </c>
      <c r="E380" s="191">
        <v>1600</v>
      </c>
      <c r="F380" s="192">
        <v>168</v>
      </c>
      <c r="G380" s="191">
        <v>9996</v>
      </c>
      <c r="H380" s="194" t="s">
        <v>1685</v>
      </c>
      <c r="I380" s="203">
        <v>2016.1</v>
      </c>
      <c r="J380" s="205">
        <v>2017.7</v>
      </c>
    </row>
    <row r="381" spans="1:10">
      <c r="A381" s="41">
        <v>12</v>
      </c>
      <c r="B381" s="184" t="s">
        <v>1686</v>
      </c>
      <c r="C381" s="193" t="s">
        <v>1687</v>
      </c>
      <c r="D381" s="41" t="s">
        <v>794</v>
      </c>
      <c r="E381" s="191">
        <v>544</v>
      </c>
      <c r="F381" s="192">
        <v>68</v>
      </c>
      <c r="G381" s="191">
        <v>3400</v>
      </c>
      <c r="H381" s="193" t="s">
        <v>1688</v>
      </c>
      <c r="I381" s="203">
        <v>2016.1</v>
      </c>
      <c r="J381" s="205">
        <v>2016.11</v>
      </c>
    </row>
    <row r="382" spans="1:10">
      <c r="A382" s="41">
        <v>13</v>
      </c>
      <c r="B382" s="184" t="s">
        <v>1689</v>
      </c>
      <c r="C382" s="178" t="s">
        <v>1690</v>
      </c>
      <c r="D382" s="195" t="s">
        <v>794</v>
      </c>
      <c r="E382" s="196">
        <v>384</v>
      </c>
      <c r="F382" s="187">
        <v>40</v>
      </c>
      <c r="G382" s="197">
        <v>2400</v>
      </c>
      <c r="H382" s="183" t="s">
        <v>1691</v>
      </c>
      <c r="I382" s="204">
        <v>2015.12</v>
      </c>
      <c r="J382" s="204">
        <v>2016.12</v>
      </c>
    </row>
    <row r="383" spans="1:10">
      <c r="A383" s="41">
        <v>14</v>
      </c>
      <c r="B383" s="184" t="s">
        <v>1692</v>
      </c>
      <c r="C383" s="178" t="s">
        <v>1693</v>
      </c>
      <c r="D383" s="195" t="s">
        <v>794</v>
      </c>
      <c r="E383" s="198">
        <v>616</v>
      </c>
      <c r="F383" s="187">
        <v>66</v>
      </c>
      <c r="G383" s="197">
        <v>2800</v>
      </c>
      <c r="H383" s="183" t="s">
        <v>1694</v>
      </c>
      <c r="I383" s="204">
        <v>2015.12</v>
      </c>
      <c r="J383" s="204">
        <v>2016.12</v>
      </c>
    </row>
    <row r="384" spans="1:10" ht="22.5">
      <c r="A384" s="41">
        <v>15</v>
      </c>
      <c r="B384" s="184" t="s">
        <v>1695</v>
      </c>
      <c r="C384" s="199" t="s">
        <v>1696</v>
      </c>
      <c r="D384" s="195" t="s">
        <v>995</v>
      </c>
      <c r="E384" s="196">
        <v>126</v>
      </c>
      <c r="F384" s="187">
        <v>36</v>
      </c>
      <c r="G384" s="200">
        <v>1152</v>
      </c>
      <c r="H384" s="201" t="s">
        <v>1697</v>
      </c>
      <c r="I384" s="205">
        <v>2015.12</v>
      </c>
      <c r="J384" s="205">
        <v>2016.1</v>
      </c>
    </row>
    <row r="385" spans="1:10">
      <c r="A385" s="41">
        <v>16</v>
      </c>
      <c r="B385" s="184" t="s">
        <v>1698</v>
      </c>
      <c r="C385" s="199" t="s">
        <v>1699</v>
      </c>
      <c r="D385" s="195" t="s">
        <v>794</v>
      </c>
      <c r="E385" s="196">
        <v>726</v>
      </c>
      <c r="F385" s="187">
        <v>60</v>
      </c>
      <c r="G385" s="200">
        <v>3300</v>
      </c>
      <c r="H385" s="201" t="s">
        <v>1700</v>
      </c>
      <c r="I385" s="205">
        <v>2015.12</v>
      </c>
      <c r="J385" s="205">
        <v>2016.12</v>
      </c>
    </row>
    <row r="386" spans="1:10">
      <c r="A386" s="41">
        <v>17</v>
      </c>
      <c r="B386" s="184" t="s">
        <v>1701</v>
      </c>
      <c r="C386" s="199" t="s">
        <v>2123</v>
      </c>
      <c r="D386" s="206" t="s">
        <v>794</v>
      </c>
      <c r="E386" s="207">
        <v>524</v>
      </c>
      <c r="F386" s="187">
        <v>62</v>
      </c>
      <c r="G386" s="200">
        <v>2911</v>
      </c>
      <c r="H386" s="201" t="s">
        <v>1702</v>
      </c>
      <c r="I386" s="205">
        <v>2015.12</v>
      </c>
      <c r="J386" s="205">
        <v>2016.11</v>
      </c>
    </row>
    <row r="387" spans="1:10">
      <c r="A387" s="41">
        <v>18</v>
      </c>
      <c r="B387" s="184" t="s">
        <v>1703</v>
      </c>
      <c r="C387" s="199" t="s">
        <v>2123</v>
      </c>
      <c r="D387" s="206" t="s">
        <v>794</v>
      </c>
      <c r="E387" s="207">
        <v>302</v>
      </c>
      <c r="F387" s="187">
        <v>40</v>
      </c>
      <c r="G387" s="200">
        <v>1680</v>
      </c>
      <c r="H387" s="201" t="s">
        <v>1702</v>
      </c>
      <c r="I387" s="205">
        <v>2015.12</v>
      </c>
      <c r="J387" s="205">
        <v>2016.11</v>
      </c>
    </row>
    <row r="388" spans="1:10">
      <c r="A388" s="41">
        <v>19</v>
      </c>
      <c r="B388" s="184" t="s">
        <v>1704</v>
      </c>
      <c r="C388" s="199" t="s">
        <v>2121</v>
      </c>
      <c r="D388" s="206" t="s">
        <v>794</v>
      </c>
      <c r="E388" s="207">
        <v>1037</v>
      </c>
      <c r="F388" s="187">
        <v>96</v>
      </c>
      <c r="G388" s="208">
        <v>5760</v>
      </c>
      <c r="H388" s="209" t="s">
        <v>2122</v>
      </c>
      <c r="I388" s="205">
        <v>2015.12</v>
      </c>
      <c r="J388" s="205">
        <v>2016.09</v>
      </c>
    </row>
    <row r="389" spans="1:10">
      <c r="A389" s="41">
        <v>20</v>
      </c>
      <c r="B389" s="184" t="s">
        <v>1705</v>
      </c>
      <c r="C389" s="199" t="s">
        <v>1706</v>
      </c>
      <c r="D389" s="206" t="s">
        <v>794</v>
      </c>
      <c r="E389" s="207">
        <v>907</v>
      </c>
      <c r="F389" s="187">
        <v>84</v>
      </c>
      <c r="G389" s="208">
        <v>5040</v>
      </c>
      <c r="H389" s="209" t="s">
        <v>1707</v>
      </c>
      <c r="I389" s="205">
        <v>2015.12</v>
      </c>
      <c r="J389" s="205">
        <v>2016.11</v>
      </c>
    </row>
    <row r="390" spans="1:10">
      <c r="A390" s="41">
        <v>21</v>
      </c>
      <c r="B390" s="184" t="s">
        <v>1708</v>
      </c>
      <c r="C390" s="210" t="s">
        <v>1709</v>
      </c>
      <c r="D390" s="211" t="s">
        <v>794</v>
      </c>
      <c r="E390" s="211">
        <v>175</v>
      </c>
      <c r="F390" s="211">
        <v>35</v>
      </c>
      <c r="G390" s="211">
        <v>1730</v>
      </c>
      <c r="H390" s="210" t="s">
        <v>1710</v>
      </c>
      <c r="I390" s="211">
        <v>2015.11</v>
      </c>
      <c r="J390" s="211">
        <v>2016.1</v>
      </c>
    </row>
    <row r="391" spans="1:10">
      <c r="A391" s="41">
        <v>22</v>
      </c>
      <c r="B391" s="184" t="s">
        <v>1711</v>
      </c>
      <c r="C391" s="210" t="s">
        <v>1709</v>
      </c>
      <c r="D391" s="211" t="s">
        <v>794</v>
      </c>
      <c r="E391" s="211">
        <v>128</v>
      </c>
      <c r="F391" s="211">
        <v>24</v>
      </c>
      <c r="G391" s="211">
        <v>1220</v>
      </c>
      <c r="H391" s="210" t="s">
        <v>1712</v>
      </c>
      <c r="I391" s="211">
        <v>2015.11</v>
      </c>
      <c r="J391" s="211">
        <v>2016.9</v>
      </c>
    </row>
    <row r="392" spans="1:10">
      <c r="A392" s="41">
        <v>23</v>
      </c>
      <c r="B392" s="184" t="s">
        <v>1713</v>
      </c>
      <c r="C392" s="210" t="s">
        <v>1709</v>
      </c>
      <c r="D392" s="211" t="s">
        <v>794</v>
      </c>
      <c r="E392" s="211">
        <v>230</v>
      </c>
      <c r="F392" s="211">
        <v>45</v>
      </c>
      <c r="G392" s="211">
        <v>2221</v>
      </c>
      <c r="H392" s="210" t="s">
        <v>1714</v>
      </c>
      <c r="I392" s="211">
        <v>2015.11</v>
      </c>
      <c r="J392" s="211">
        <v>2016.11</v>
      </c>
    </row>
    <row r="393" spans="1:10">
      <c r="A393" s="41">
        <v>24</v>
      </c>
      <c r="B393" s="184" t="s">
        <v>1715</v>
      </c>
      <c r="C393" s="210" t="s">
        <v>1709</v>
      </c>
      <c r="D393" s="211" t="s">
        <v>794</v>
      </c>
      <c r="E393" s="211">
        <v>98</v>
      </c>
      <c r="F393" s="211">
        <v>18</v>
      </c>
      <c r="G393" s="211">
        <v>897</v>
      </c>
      <c r="H393" s="210" t="s">
        <v>1716</v>
      </c>
      <c r="I393" s="211">
        <v>2015.11</v>
      </c>
      <c r="J393" s="211">
        <v>2016.1</v>
      </c>
    </row>
    <row r="394" spans="1:10">
      <c r="A394" s="41">
        <v>25</v>
      </c>
      <c r="B394" s="184" t="s">
        <v>1717</v>
      </c>
      <c r="C394" s="210" t="s">
        <v>1718</v>
      </c>
      <c r="D394" s="211" t="s">
        <v>794</v>
      </c>
      <c r="E394" s="211">
        <v>430</v>
      </c>
      <c r="F394" s="211">
        <v>48</v>
      </c>
      <c r="G394" s="211">
        <v>2512</v>
      </c>
      <c r="H394" s="210" t="s">
        <v>1719</v>
      </c>
      <c r="I394" s="211">
        <v>2015.11</v>
      </c>
      <c r="J394" s="211">
        <v>2016.11</v>
      </c>
    </row>
    <row r="395" spans="1:10">
      <c r="A395" s="41">
        <v>26</v>
      </c>
      <c r="B395" s="184" t="s">
        <v>1720</v>
      </c>
      <c r="C395" s="210" t="s">
        <v>2120</v>
      </c>
      <c r="D395" s="211" t="s">
        <v>794</v>
      </c>
      <c r="E395" s="211">
        <v>203</v>
      </c>
      <c r="F395" s="211">
        <v>40</v>
      </c>
      <c r="G395" s="211">
        <v>1848</v>
      </c>
      <c r="H395" s="210" t="s">
        <v>1721</v>
      </c>
      <c r="I395" s="211">
        <v>2015.11</v>
      </c>
      <c r="J395" s="211">
        <v>2016.11</v>
      </c>
    </row>
    <row r="396" spans="1:10">
      <c r="A396" s="41">
        <v>27</v>
      </c>
      <c r="B396" s="184" t="s">
        <v>1722</v>
      </c>
      <c r="C396" s="210" t="s">
        <v>1723</v>
      </c>
      <c r="D396" s="211" t="s">
        <v>794</v>
      </c>
      <c r="E396" s="211">
        <v>400</v>
      </c>
      <c r="F396" s="211">
        <v>48</v>
      </c>
      <c r="G396" s="211">
        <v>2540</v>
      </c>
      <c r="H396" s="210" t="s">
        <v>1724</v>
      </c>
      <c r="I396" s="211">
        <v>2015.11</v>
      </c>
      <c r="J396" s="211">
        <v>2016.12</v>
      </c>
    </row>
    <row r="397" spans="1:10">
      <c r="A397" s="41">
        <v>28</v>
      </c>
      <c r="B397" s="184" t="s">
        <v>1725</v>
      </c>
      <c r="C397" s="210" t="s">
        <v>1726</v>
      </c>
      <c r="D397" s="211" t="s">
        <v>794</v>
      </c>
      <c r="E397" s="211">
        <v>3660</v>
      </c>
      <c r="F397" s="211">
        <v>300</v>
      </c>
      <c r="G397" s="211">
        <v>15260</v>
      </c>
      <c r="H397" s="210" t="s">
        <v>1727</v>
      </c>
      <c r="I397" s="211">
        <v>2015.11</v>
      </c>
      <c r="J397" s="211">
        <v>2016.12</v>
      </c>
    </row>
    <row r="398" spans="1:10">
      <c r="A398" s="41">
        <v>29</v>
      </c>
      <c r="B398" s="184" t="s">
        <v>1728</v>
      </c>
      <c r="C398" s="210" t="s">
        <v>1726</v>
      </c>
      <c r="D398" s="211" t="s">
        <v>1021</v>
      </c>
      <c r="E398" s="211">
        <v>1330</v>
      </c>
      <c r="F398" s="211">
        <v>60</v>
      </c>
      <c r="G398" s="211">
        <v>3550</v>
      </c>
      <c r="H398" s="210" t="s">
        <v>1729</v>
      </c>
      <c r="I398" s="211">
        <v>2015.11</v>
      </c>
      <c r="J398" s="211">
        <v>2016.12</v>
      </c>
    </row>
    <row r="399" spans="1:10">
      <c r="A399" s="41">
        <v>30</v>
      </c>
      <c r="B399" s="184" t="s">
        <v>1730</v>
      </c>
      <c r="C399" s="210" t="s">
        <v>1709</v>
      </c>
      <c r="D399" s="211" t="s">
        <v>794</v>
      </c>
      <c r="E399" s="211">
        <v>245</v>
      </c>
      <c r="F399" s="211">
        <v>50</v>
      </c>
      <c r="G399" s="211">
        <v>2407</v>
      </c>
      <c r="H399" s="210" t="s">
        <v>1731</v>
      </c>
      <c r="I399" s="211">
        <v>2015.11</v>
      </c>
      <c r="J399" s="211">
        <v>2016.11</v>
      </c>
    </row>
    <row r="400" spans="1:10">
      <c r="A400" s="41">
        <v>31</v>
      </c>
      <c r="B400" s="184" t="s">
        <v>1732</v>
      </c>
      <c r="C400" s="210" t="s">
        <v>1733</v>
      </c>
      <c r="D400" s="211" t="s">
        <v>794</v>
      </c>
      <c r="E400" s="211">
        <v>267</v>
      </c>
      <c r="F400" s="211">
        <v>38</v>
      </c>
      <c r="G400" s="211">
        <v>1670</v>
      </c>
      <c r="H400" s="210" t="s">
        <v>1734</v>
      </c>
      <c r="I400" s="211">
        <v>2015.11</v>
      </c>
      <c r="J400" s="221" t="s">
        <v>813</v>
      </c>
    </row>
    <row r="401" spans="1:10">
      <c r="A401" s="41">
        <v>32</v>
      </c>
      <c r="B401" s="184" t="s">
        <v>1735</v>
      </c>
      <c r="C401" s="210" t="s">
        <v>2119</v>
      </c>
      <c r="D401" s="211" t="s">
        <v>882</v>
      </c>
      <c r="E401" s="211">
        <v>249</v>
      </c>
      <c r="F401" s="211">
        <v>40</v>
      </c>
      <c r="G401" s="211">
        <v>1660</v>
      </c>
      <c r="H401" s="210" t="s">
        <v>1736</v>
      </c>
      <c r="I401" s="211">
        <v>2015.11</v>
      </c>
      <c r="J401" s="221" t="s">
        <v>813</v>
      </c>
    </row>
    <row r="402" spans="1:10">
      <c r="A402" s="41">
        <v>33</v>
      </c>
      <c r="B402" s="184" t="s">
        <v>1737</v>
      </c>
      <c r="C402" s="194" t="s">
        <v>1738</v>
      </c>
      <c r="D402" s="41" t="s">
        <v>794</v>
      </c>
      <c r="E402" s="191">
        <v>2390</v>
      </c>
      <c r="F402" s="212">
        <v>162</v>
      </c>
      <c r="G402" s="191">
        <v>9720</v>
      </c>
      <c r="H402" s="194" t="s">
        <v>1739</v>
      </c>
      <c r="I402" s="35">
        <v>2015.8</v>
      </c>
      <c r="J402" s="222" t="s">
        <v>813</v>
      </c>
    </row>
    <row r="403" spans="1:10" ht="22.5">
      <c r="A403" s="41">
        <v>34</v>
      </c>
      <c r="B403" s="184" t="s">
        <v>1740</v>
      </c>
      <c r="C403" s="213" t="s">
        <v>1741</v>
      </c>
      <c r="D403" s="41" t="s">
        <v>794</v>
      </c>
      <c r="E403" s="191">
        <v>1316</v>
      </c>
      <c r="F403" s="212">
        <v>100</v>
      </c>
      <c r="G403" s="191">
        <v>6000</v>
      </c>
      <c r="H403" s="194" t="s">
        <v>1742</v>
      </c>
      <c r="I403" s="35">
        <v>2015.6</v>
      </c>
      <c r="J403" s="41">
        <v>2016.12</v>
      </c>
    </row>
    <row r="404" spans="1:10">
      <c r="A404" s="41">
        <v>35</v>
      </c>
      <c r="B404" s="184" t="s">
        <v>1743</v>
      </c>
      <c r="C404" s="213" t="s">
        <v>1744</v>
      </c>
      <c r="D404" s="41" t="s">
        <v>794</v>
      </c>
      <c r="E404" s="191">
        <v>324</v>
      </c>
      <c r="F404" s="212">
        <v>24</v>
      </c>
      <c r="G404" s="191">
        <v>1435</v>
      </c>
      <c r="H404" s="194" t="s">
        <v>1745</v>
      </c>
      <c r="I404" s="35">
        <v>2015.8</v>
      </c>
      <c r="J404" s="41">
        <v>2016.12</v>
      </c>
    </row>
    <row r="405" spans="1:10">
      <c r="A405" s="41">
        <v>36</v>
      </c>
      <c r="B405" s="184" t="s">
        <v>1746</v>
      </c>
      <c r="C405" s="194" t="s">
        <v>1747</v>
      </c>
      <c r="D405" s="41" t="s">
        <v>794</v>
      </c>
      <c r="E405" s="191">
        <v>500</v>
      </c>
      <c r="F405" s="212">
        <v>48</v>
      </c>
      <c r="G405" s="191">
        <v>3078</v>
      </c>
      <c r="H405" s="194" t="s">
        <v>1748</v>
      </c>
      <c r="I405" s="35">
        <v>2015.12</v>
      </c>
      <c r="J405" s="41">
        <v>2016.12</v>
      </c>
    </row>
    <row r="406" spans="1:10">
      <c r="A406" s="41">
        <v>37</v>
      </c>
      <c r="B406" s="184" t="s">
        <v>1749</v>
      </c>
      <c r="C406" s="194" t="s">
        <v>1750</v>
      </c>
      <c r="D406" s="41" t="s">
        <v>794</v>
      </c>
      <c r="E406" s="191">
        <v>450</v>
      </c>
      <c r="F406" s="212">
        <v>48</v>
      </c>
      <c r="G406" s="191">
        <v>2880</v>
      </c>
      <c r="H406" s="194" t="s">
        <v>1751</v>
      </c>
      <c r="I406" s="35">
        <v>2015.12</v>
      </c>
      <c r="J406" s="41">
        <v>2016.12</v>
      </c>
    </row>
    <row r="407" spans="1:10">
      <c r="A407" s="41">
        <v>38</v>
      </c>
      <c r="B407" s="214" t="s">
        <v>1752</v>
      </c>
      <c r="C407" s="214" t="s">
        <v>1753</v>
      </c>
      <c r="D407" s="41" t="s">
        <v>794</v>
      </c>
      <c r="E407" s="191">
        <f>G407*0.15</f>
        <v>1368</v>
      </c>
      <c r="F407" s="215">
        <v>152</v>
      </c>
      <c r="G407" s="191">
        <f>F407*60</f>
        <v>9120</v>
      </c>
      <c r="H407" s="194" t="s">
        <v>1754</v>
      </c>
      <c r="I407" s="35">
        <v>2015.9</v>
      </c>
      <c r="J407" s="41">
        <v>2016.04</v>
      </c>
    </row>
    <row r="408" spans="1:10">
      <c r="A408" s="41">
        <v>39</v>
      </c>
      <c r="B408" s="214" t="s">
        <v>1755</v>
      </c>
      <c r="C408" s="214" t="s">
        <v>1753</v>
      </c>
      <c r="D408" s="41" t="s">
        <v>794</v>
      </c>
      <c r="E408" s="191">
        <f>G408*0.15</f>
        <v>900</v>
      </c>
      <c r="F408" s="215">
        <v>100</v>
      </c>
      <c r="G408" s="191">
        <f>F408*60</f>
        <v>6000</v>
      </c>
      <c r="H408" s="194" t="s">
        <v>1756</v>
      </c>
      <c r="I408" s="35">
        <v>2016.3</v>
      </c>
      <c r="J408" s="223">
        <v>2016.1</v>
      </c>
    </row>
    <row r="409" spans="1:10">
      <c r="A409" s="41">
        <v>40</v>
      </c>
      <c r="B409" s="214" t="s">
        <v>1757</v>
      </c>
      <c r="C409" s="214" t="s">
        <v>1758</v>
      </c>
      <c r="D409" s="41" t="s">
        <v>794</v>
      </c>
      <c r="E409" s="191">
        <f>G409*0.15</f>
        <v>450</v>
      </c>
      <c r="F409" s="215">
        <v>50</v>
      </c>
      <c r="G409" s="191">
        <f>F409*60</f>
        <v>3000</v>
      </c>
      <c r="H409" s="194" t="s">
        <v>1759</v>
      </c>
      <c r="I409" s="35">
        <v>2016.3</v>
      </c>
      <c r="J409" s="223">
        <v>2016.1</v>
      </c>
    </row>
    <row r="410" spans="1:10">
      <c r="A410" s="41">
        <v>41</v>
      </c>
      <c r="B410" s="214" t="s">
        <v>1760</v>
      </c>
      <c r="C410" s="216" t="s">
        <v>1761</v>
      </c>
      <c r="D410" s="41" t="s">
        <v>794</v>
      </c>
      <c r="E410" s="191">
        <f>G410*0.15</f>
        <v>648</v>
      </c>
      <c r="F410" s="215">
        <v>72</v>
      </c>
      <c r="G410" s="191">
        <f>F410*60</f>
        <v>4320</v>
      </c>
      <c r="H410" s="194" t="s">
        <v>1762</v>
      </c>
      <c r="I410" s="35">
        <v>2016.3</v>
      </c>
      <c r="J410" s="223">
        <v>2016.1</v>
      </c>
    </row>
    <row r="411" spans="1:10">
      <c r="A411" s="468" t="s">
        <v>2124</v>
      </c>
      <c r="B411" s="469"/>
      <c r="C411" s="470"/>
      <c r="D411" s="147"/>
      <c r="E411" s="148">
        <f>SUM(E412+E439)</f>
        <v>37201.550000000003</v>
      </c>
      <c r="F411" s="148">
        <f>SUM(F412+F439)</f>
        <v>4331</v>
      </c>
      <c r="G411" s="148">
        <f>SUM(G412+G439)</f>
        <v>216316.86</v>
      </c>
      <c r="H411" s="147"/>
      <c r="I411" s="147"/>
      <c r="J411" s="147"/>
    </row>
    <row r="412" spans="1:10">
      <c r="A412" s="483" t="s">
        <v>2125</v>
      </c>
      <c r="B412" s="484"/>
      <c r="C412" s="485"/>
      <c r="D412" s="124"/>
      <c r="E412" s="123">
        <f>SUM(E413+E415+E419+E434+E437)</f>
        <v>12515.37</v>
      </c>
      <c r="F412" s="123">
        <f>SUM(F413+F415+F419+F434+F437)</f>
        <v>1071</v>
      </c>
      <c r="G412" s="123">
        <f>SUM(G413+G415+G419+G434+G437)</f>
        <v>52771.86</v>
      </c>
      <c r="H412" s="124"/>
      <c r="I412" s="124"/>
      <c r="J412" s="124"/>
    </row>
    <row r="413" spans="1:10">
      <c r="A413" s="483" t="s">
        <v>2126</v>
      </c>
      <c r="B413" s="484"/>
      <c r="C413" s="485"/>
      <c r="D413" s="124"/>
      <c r="E413" s="123">
        <f>SUM(E414)</f>
        <v>7500</v>
      </c>
      <c r="F413" s="123">
        <f>SUM(F414)</f>
        <v>408</v>
      </c>
      <c r="G413" s="123">
        <f>SUM(G414)</f>
        <v>22348</v>
      </c>
      <c r="H413" s="124"/>
      <c r="I413" s="124"/>
      <c r="J413" s="124"/>
    </row>
    <row r="414" spans="1:10">
      <c r="A414" s="86">
        <v>1</v>
      </c>
      <c r="B414" s="86" t="s">
        <v>1763</v>
      </c>
      <c r="C414" s="86" t="s">
        <v>1764</v>
      </c>
      <c r="D414" s="86" t="s">
        <v>794</v>
      </c>
      <c r="E414" s="217">
        <v>7500</v>
      </c>
      <c r="F414" s="217">
        <v>408</v>
      </c>
      <c r="G414" s="217">
        <v>22348</v>
      </c>
      <c r="H414" s="86" t="s">
        <v>1765</v>
      </c>
      <c r="I414" s="224">
        <v>42309</v>
      </c>
      <c r="J414" s="224">
        <v>43070</v>
      </c>
    </row>
    <row r="415" spans="1:10">
      <c r="A415" s="483" t="s">
        <v>754</v>
      </c>
      <c r="B415" s="484"/>
      <c r="C415" s="485"/>
      <c r="D415" s="124"/>
      <c r="E415" s="123">
        <f>SUM(E416:E418)</f>
        <v>800</v>
      </c>
      <c r="F415" s="123">
        <f>SUM(F416:F418)</f>
        <v>78</v>
      </c>
      <c r="G415" s="123">
        <f>SUM(G416:G418)</f>
        <v>3540</v>
      </c>
      <c r="H415" s="124"/>
      <c r="I415" s="124"/>
      <c r="J415" s="124"/>
    </row>
    <row r="416" spans="1:10" ht="22.5">
      <c r="A416" s="86">
        <v>2</v>
      </c>
      <c r="B416" s="86" t="s">
        <v>1766</v>
      </c>
      <c r="C416" s="86" t="s">
        <v>1767</v>
      </c>
      <c r="D416" s="86" t="s">
        <v>794</v>
      </c>
      <c r="E416" s="217">
        <v>480</v>
      </c>
      <c r="F416" s="217">
        <v>48</v>
      </c>
      <c r="G416" s="217">
        <v>2400</v>
      </c>
      <c r="H416" s="86" t="s">
        <v>1768</v>
      </c>
      <c r="I416" s="224">
        <v>42309</v>
      </c>
      <c r="J416" s="224">
        <v>42705</v>
      </c>
    </row>
    <row r="417" spans="1:11">
      <c r="A417" s="86">
        <v>3</v>
      </c>
      <c r="B417" s="86" t="s">
        <v>1769</v>
      </c>
      <c r="C417" s="86" t="s">
        <v>1770</v>
      </c>
      <c r="D417" s="86" t="s">
        <v>794</v>
      </c>
      <c r="E417" s="86">
        <v>140</v>
      </c>
      <c r="F417" s="86">
        <v>18</v>
      </c>
      <c r="G417" s="217">
        <v>540</v>
      </c>
      <c r="H417" s="86" t="s">
        <v>1771</v>
      </c>
      <c r="I417" s="224">
        <v>42339</v>
      </c>
      <c r="J417" s="224">
        <v>42705</v>
      </c>
    </row>
    <row r="418" spans="1:11" ht="22.5">
      <c r="A418" s="86">
        <v>4</v>
      </c>
      <c r="B418" s="86" t="s">
        <v>1772</v>
      </c>
      <c r="C418" s="86" t="s">
        <v>1767</v>
      </c>
      <c r="D418" s="140" t="s">
        <v>853</v>
      </c>
      <c r="E418" s="86">
        <v>180</v>
      </c>
      <c r="F418" s="86">
        <v>12</v>
      </c>
      <c r="G418" s="217">
        <v>600</v>
      </c>
      <c r="H418" s="86" t="s">
        <v>1773</v>
      </c>
      <c r="I418" s="225" t="s">
        <v>1774</v>
      </c>
      <c r="J418" s="225" t="s">
        <v>1775</v>
      </c>
    </row>
    <row r="419" spans="1:11">
      <c r="A419" s="483" t="s">
        <v>2127</v>
      </c>
      <c r="B419" s="484"/>
      <c r="C419" s="485"/>
      <c r="D419" s="124"/>
      <c r="E419" s="218">
        <f>SUM(E420:E433)</f>
        <v>2441.3200000000002</v>
      </c>
      <c r="F419" s="123">
        <f>SUM(F420:F433)</f>
        <v>426</v>
      </c>
      <c r="G419" s="218">
        <f>SUM(G420:G433)</f>
        <v>17633.86</v>
      </c>
      <c r="H419" s="124"/>
      <c r="I419" s="124"/>
      <c r="J419" s="124"/>
    </row>
    <row r="420" spans="1:11">
      <c r="A420" s="96">
        <v>5</v>
      </c>
      <c r="B420" s="442" t="s">
        <v>1776</v>
      </c>
      <c r="C420" s="86" t="s">
        <v>1777</v>
      </c>
      <c r="D420" s="219" t="s">
        <v>794</v>
      </c>
      <c r="E420" s="87">
        <v>104.34</v>
      </c>
      <c r="F420" s="219">
        <v>24</v>
      </c>
      <c r="G420" s="219">
        <v>765.95</v>
      </c>
      <c r="H420" s="86" t="s">
        <v>1778</v>
      </c>
      <c r="I420" s="226">
        <v>42339</v>
      </c>
      <c r="J420" s="226">
        <v>42644</v>
      </c>
      <c r="K420" s="227"/>
    </row>
    <row r="421" spans="1:11">
      <c r="A421" s="96">
        <v>6</v>
      </c>
      <c r="B421" s="442"/>
      <c r="C421" s="86" t="s">
        <v>1779</v>
      </c>
      <c r="D421" s="219" t="s">
        <v>794</v>
      </c>
      <c r="E421" s="87">
        <v>104.68</v>
      </c>
      <c r="F421" s="219">
        <v>24</v>
      </c>
      <c r="G421" s="219">
        <v>804.16</v>
      </c>
      <c r="H421" s="86" t="s">
        <v>1780</v>
      </c>
      <c r="I421" s="226">
        <v>42339</v>
      </c>
      <c r="J421" s="226">
        <v>42645</v>
      </c>
      <c r="K421" s="227"/>
    </row>
    <row r="422" spans="1:11">
      <c r="A422" s="96">
        <v>7</v>
      </c>
      <c r="B422" s="442"/>
      <c r="C422" s="86" t="s">
        <v>1781</v>
      </c>
      <c r="D422" s="219" t="s">
        <v>794</v>
      </c>
      <c r="E422" s="87">
        <v>172.18</v>
      </c>
      <c r="F422" s="219">
        <v>42</v>
      </c>
      <c r="G422" s="219">
        <v>1120</v>
      </c>
      <c r="H422" s="86" t="s">
        <v>1782</v>
      </c>
      <c r="I422" s="226">
        <v>42339</v>
      </c>
      <c r="J422" s="226">
        <v>42646</v>
      </c>
      <c r="K422" s="227"/>
    </row>
    <row r="423" spans="1:11" ht="22.5">
      <c r="A423" s="96">
        <v>8</v>
      </c>
      <c r="B423" s="442"/>
      <c r="C423" s="86" t="s">
        <v>1783</v>
      </c>
      <c r="D423" s="219" t="s">
        <v>794</v>
      </c>
      <c r="E423" s="87">
        <v>150.84</v>
      </c>
      <c r="F423" s="219">
        <v>27</v>
      </c>
      <c r="G423" s="219">
        <v>1026</v>
      </c>
      <c r="H423" s="86" t="s">
        <v>1783</v>
      </c>
      <c r="I423" s="226">
        <v>42339</v>
      </c>
      <c r="J423" s="226">
        <v>42647</v>
      </c>
      <c r="K423" s="227"/>
    </row>
    <row r="424" spans="1:11">
      <c r="A424" s="96">
        <v>9</v>
      </c>
      <c r="B424" s="442"/>
      <c r="C424" s="219" t="s">
        <v>1784</v>
      </c>
      <c r="D424" s="219" t="s">
        <v>853</v>
      </c>
      <c r="E424" s="87">
        <v>720</v>
      </c>
      <c r="F424" s="219">
        <v>40</v>
      </c>
      <c r="G424" s="219">
        <v>2400</v>
      </c>
      <c r="H424" s="219" t="s">
        <v>1785</v>
      </c>
      <c r="I424" s="226">
        <v>42339</v>
      </c>
      <c r="J424" s="226">
        <v>42648</v>
      </c>
    </row>
    <row r="425" spans="1:11">
      <c r="A425" s="96">
        <v>10</v>
      </c>
      <c r="B425" s="442" t="s">
        <v>1786</v>
      </c>
      <c r="C425" s="86" t="s">
        <v>1787</v>
      </c>
      <c r="D425" s="219" t="s">
        <v>794</v>
      </c>
      <c r="E425" s="87">
        <v>383</v>
      </c>
      <c r="F425" s="219">
        <v>62</v>
      </c>
      <c r="G425" s="219">
        <v>2763.6</v>
      </c>
      <c r="H425" s="86" t="s">
        <v>1788</v>
      </c>
      <c r="I425" s="226">
        <v>42340</v>
      </c>
      <c r="J425" s="226">
        <v>42649</v>
      </c>
    </row>
    <row r="426" spans="1:11">
      <c r="A426" s="96">
        <v>11</v>
      </c>
      <c r="B426" s="442"/>
      <c r="C426" s="219" t="s">
        <v>1789</v>
      </c>
      <c r="D426" s="219" t="s">
        <v>794</v>
      </c>
      <c r="E426" s="219">
        <v>138.69999999999999</v>
      </c>
      <c r="F426" s="219">
        <v>20</v>
      </c>
      <c r="G426" s="219">
        <v>1001.53</v>
      </c>
      <c r="H426" s="219" t="s">
        <v>1790</v>
      </c>
      <c r="I426" s="226">
        <v>42341</v>
      </c>
      <c r="J426" s="226">
        <v>42650</v>
      </c>
    </row>
    <row r="427" spans="1:11">
      <c r="A427" s="96">
        <v>12</v>
      </c>
      <c r="B427" s="442"/>
      <c r="C427" s="86" t="s">
        <v>1791</v>
      </c>
      <c r="D427" s="219" t="s">
        <v>794</v>
      </c>
      <c r="E427" s="87">
        <v>224.7</v>
      </c>
      <c r="F427" s="219">
        <v>46</v>
      </c>
      <c r="G427" s="219">
        <v>1529.9</v>
      </c>
      <c r="H427" s="86" t="s">
        <v>1792</v>
      </c>
      <c r="I427" s="226">
        <v>42342</v>
      </c>
      <c r="J427" s="226">
        <v>42651</v>
      </c>
    </row>
    <row r="428" spans="1:11">
      <c r="A428" s="96">
        <v>13</v>
      </c>
      <c r="B428" s="442"/>
      <c r="C428" s="420" t="s">
        <v>1793</v>
      </c>
      <c r="D428" s="219" t="s">
        <v>794</v>
      </c>
      <c r="E428" s="87">
        <v>117.9</v>
      </c>
      <c r="F428" s="219">
        <v>24</v>
      </c>
      <c r="G428" s="219">
        <v>789.83</v>
      </c>
      <c r="H428" s="420" t="s">
        <v>1794</v>
      </c>
      <c r="I428" s="226">
        <v>42343</v>
      </c>
      <c r="J428" s="226">
        <v>42652</v>
      </c>
    </row>
    <row r="429" spans="1:11">
      <c r="A429" s="96">
        <v>14</v>
      </c>
      <c r="B429" s="442"/>
      <c r="C429" s="421"/>
      <c r="D429" s="219" t="s">
        <v>882</v>
      </c>
      <c r="E429" s="87">
        <v>67.94</v>
      </c>
      <c r="F429" s="219">
        <v>20</v>
      </c>
      <c r="G429" s="219">
        <v>1200</v>
      </c>
      <c r="H429" s="421"/>
      <c r="I429" s="226">
        <v>42344</v>
      </c>
      <c r="J429" s="226">
        <v>42653</v>
      </c>
    </row>
    <row r="430" spans="1:11">
      <c r="A430" s="96">
        <v>15</v>
      </c>
      <c r="B430" s="442"/>
      <c r="C430" s="219" t="s">
        <v>1795</v>
      </c>
      <c r="D430" s="219" t="s">
        <v>882</v>
      </c>
      <c r="E430" s="87">
        <v>62.04</v>
      </c>
      <c r="F430" s="219">
        <v>25</v>
      </c>
      <c r="G430" s="219">
        <v>1025.1400000000001</v>
      </c>
      <c r="H430" s="219" t="s">
        <v>1795</v>
      </c>
      <c r="I430" s="226">
        <v>42345</v>
      </c>
      <c r="J430" s="226">
        <v>42654</v>
      </c>
    </row>
    <row r="431" spans="1:11">
      <c r="A431" s="96">
        <v>16</v>
      </c>
      <c r="B431" s="442"/>
      <c r="C431" s="219" t="s">
        <v>1796</v>
      </c>
      <c r="D431" s="219" t="s">
        <v>882</v>
      </c>
      <c r="E431" s="87">
        <v>108.74</v>
      </c>
      <c r="F431" s="219">
        <v>35</v>
      </c>
      <c r="G431" s="219">
        <v>1467.75</v>
      </c>
      <c r="H431" s="219" t="s">
        <v>1797</v>
      </c>
      <c r="I431" s="226">
        <v>42346</v>
      </c>
      <c r="J431" s="226">
        <v>42655</v>
      </c>
    </row>
    <row r="432" spans="1:11">
      <c r="A432" s="96">
        <v>17</v>
      </c>
      <c r="B432" s="442"/>
      <c r="C432" s="86" t="s">
        <v>1798</v>
      </c>
      <c r="D432" s="219" t="s">
        <v>882</v>
      </c>
      <c r="E432" s="87">
        <v>56.84</v>
      </c>
      <c r="F432" s="219">
        <v>26</v>
      </c>
      <c r="G432" s="219">
        <v>1560</v>
      </c>
      <c r="H432" s="86" t="s">
        <v>1799</v>
      </c>
      <c r="I432" s="226">
        <v>42347</v>
      </c>
      <c r="J432" s="226">
        <v>42656</v>
      </c>
    </row>
    <row r="433" spans="1:10">
      <c r="A433" s="96">
        <v>18</v>
      </c>
      <c r="B433" s="442"/>
      <c r="C433" s="86" t="s">
        <v>1800</v>
      </c>
      <c r="D433" s="219" t="s">
        <v>882</v>
      </c>
      <c r="E433" s="87">
        <v>29.42</v>
      </c>
      <c r="F433" s="219">
        <v>11</v>
      </c>
      <c r="G433" s="219">
        <v>180</v>
      </c>
      <c r="H433" s="86" t="s">
        <v>1801</v>
      </c>
      <c r="I433" s="226">
        <v>42348</v>
      </c>
      <c r="J433" s="226">
        <v>42657</v>
      </c>
    </row>
    <row r="434" spans="1:10">
      <c r="A434" s="483" t="s">
        <v>2128</v>
      </c>
      <c r="B434" s="484"/>
      <c r="C434" s="485"/>
      <c r="D434" s="124"/>
      <c r="E434" s="123">
        <f>SUM(E435:E436)</f>
        <v>1760</v>
      </c>
      <c r="F434" s="123">
        <f>SUM(F435:F436)</f>
        <v>156</v>
      </c>
      <c r="G434" s="123">
        <f>SUM(G435:G436)</f>
        <v>9108</v>
      </c>
      <c r="H434" s="124"/>
      <c r="I434" s="124"/>
      <c r="J434" s="124"/>
    </row>
    <row r="435" spans="1:10" ht="22.5">
      <c r="A435" s="86">
        <v>19</v>
      </c>
      <c r="B435" s="86" t="s">
        <v>1802</v>
      </c>
      <c r="C435" s="220" t="s">
        <v>1803</v>
      </c>
      <c r="D435" s="86" t="s">
        <v>794</v>
      </c>
      <c r="E435" s="217">
        <v>900</v>
      </c>
      <c r="F435" s="217">
        <v>84</v>
      </c>
      <c r="G435" s="217">
        <v>4788</v>
      </c>
      <c r="H435" s="86" t="s">
        <v>1804</v>
      </c>
      <c r="I435" s="224">
        <v>42339</v>
      </c>
      <c r="J435" s="224">
        <v>42887</v>
      </c>
    </row>
    <row r="436" spans="1:10">
      <c r="A436" s="86">
        <v>20</v>
      </c>
      <c r="B436" s="219" t="s">
        <v>1805</v>
      </c>
      <c r="C436" s="86" t="s">
        <v>1806</v>
      </c>
      <c r="D436" s="86" t="s">
        <v>794</v>
      </c>
      <c r="E436" s="86">
        <v>860</v>
      </c>
      <c r="F436" s="86">
        <v>72</v>
      </c>
      <c r="G436" s="217">
        <v>4320</v>
      </c>
      <c r="H436" s="86" t="s">
        <v>1807</v>
      </c>
      <c r="I436" s="224">
        <v>42309</v>
      </c>
      <c r="J436" s="224">
        <v>42705</v>
      </c>
    </row>
    <row r="437" spans="1:10">
      <c r="A437" s="483" t="s">
        <v>2129</v>
      </c>
      <c r="B437" s="484"/>
      <c r="C437" s="485"/>
      <c r="D437" s="124"/>
      <c r="E437" s="124">
        <f>SUM(E438)</f>
        <v>14.05</v>
      </c>
      <c r="F437" s="124">
        <f>SUM(F438)</f>
        <v>3</v>
      </c>
      <c r="G437" s="124">
        <f>SUM(G438)</f>
        <v>142</v>
      </c>
      <c r="H437" s="124"/>
      <c r="I437" s="124"/>
      <c r="J437" s="124"/>
    </row>
    <row r="438" spans="1:10" ht="22.5">
      <c r="A438" s="86">
        <v>21</v>
      </c>
      <c r="B438" s="86" t="s">
        <v>1808</v>
      </c>
      <c r="C438" s="86" t="s">
        <v>1809</v>
      </c>
      <c r="D438" s="86" t="s">
        <v>794</v>
      </c>
      <c r="E438" s="86">
        <v>14.05</v>
      </c>
      <c r="F438" s="86">
        <v>3</v>
      </c>
      <c r="G438" s="217">
        <v>142</v>
      </c>
      <c r="H438" s="86" t="s">
        <v>1810</v>
      </c>
      <c r="I438" s="224">
        <v>42248</v>
      </c>
      <c r="J438" s="224">
        <v>42370</v>
      </c>
    </row>
    <row r="439" spans="1:10">
      <c r="A439" s="483" t="s">
        <v>2018</v>
      </c>
      <c r="B439" s="484"/>
      <c r="C439" s="485"/>
      <c r="D439" s="124"/>
      <c r="E439" s="123">
        <f>SUM(E440+E459+E466+E487+E497+E501+E507)</f>
        <v>24686.18</v>
      </c>
      <c r="F439" s="123">
        <f>SUM(F440+F459+F466+F487+F497+F501+F507)</f>
        <v>3260</v>
      </c>
      <c r="G439" s="123">
        <f>SUM(G440+G459+G466+G487+G497+G501+G507)</f>
        <v>163545</v>
      </c>
      <c r="H439" s="124"/>
      <c r="I439" s="124"/>
      <c r="J439" s="124"/>
    </row>
    <row r="440" spans="1:10">
      <c r="A440" s="483" t="s">
        <v>2130</v>
      </c>
      <c r="B440" s="484"/>
      <c r="C440" s="485"/>
      <c r="D440" s="124"/>
      <c r="E440" s="123">
        <f>SUM(E441:E458)</f>
        <v>2580</v>
      </c>
      <c r="F440" s="123">
        <f>SUM(F441:F458)</f>
        <v>378</v>
      </c>
      <c r="G440" s="123">
        <f>SUM(G441:G458)</f>
        <v>18440</v>
      </c>
      <c r="H440" s="124"/>
      <c r="I440" s="124"/>
      <c r="J440" s="124"/>
    </row>
    <row r="441" spans="1:10" ht="22.5">
      <c r="A441" s="86">
        <v>22</v>
      </c>
      <c r="B441" s="420" t="s">
        <v>1811</v>
      </c>
      <c r="C441" s="86" t="s">
        <v>1812</v>
      </c>
      <c r="D441" s="86" t="s">
        <v>794</v>
      </c>
      <c r="E441" s="217">
        <v>290</v>
      </c>
      <c r="F441" s="217">
        <v>36</v>
      </c>
      <c r="G441" s="217">
        <v>1730</v>
      </c>
      <c r="H441" s="86" t="s">
        <v>1813</v>
      </c>
      <c r="I441" s="224">
        <v>42339</v>
      </c>
      <c r="J441" s="224">
        <v>42767</v>
      </c>
    </row>
    <row r="442" spans="1:10" ht="22.5">
      <c r="A442" s="86">
        <v>23</v>
      </c>
      <c r="B442" s="420"/>
      <c r="C442" s="86" t="s">
        <v>1812</v>
      </c>
      <c r="D442" s="86" t="s">
        <v>882</v>
      </c>
      <c r="E442" s="86">
        <v>100</v>
      </c>
      <c r="F442" s="86">
        <v>18</v>
      </c>
      <c r="G442" s="86">
        <v>1000</v>
      </c>
      <c r="H442" s="86" t="s">
        <v>1813</v>
      </c>
      <c r="I442" s="224">
        <v>42340</v>
      </c>
      <c r="J442" s="224">
        <v>42614</v>
      </c>
    </row>
    <row r="443" spans="1:10" ht="22.5">
      <c r="A443" s="86">
        <v>24</v>
      </c>
      <c r="B443" s="420"/>
      <c r="C443" s="86" t="s">
        <v>1814</v>
      </c>
      <c r="D443" s="86" t="s">
        <v>794</v>
      </c>
      <c r="E443" s="86">
        <v>160</v>
      </c>
      <c r="F443" s="86">
        <v>24</v>
      </c>
      <c r="G443" s="86">
        <v>960</v>
      </c>
      <c r="H443" s="86" t="s">
        <v>1815</v>
      </c>
      <c r="I443" s="224">
        <v>42309</v>
      </c>
      <c r="J443" s="224">
        <v>42767</v>
      </c>
    </row>
    <row r="444" spans="1:10" ht="22.5">
      <c r="A444" s="86">
        <v>25</v>
      </c>
      <c r="B444" s="420"/>
      <c r="C444" s="86" t="s">
        <v>1816</v>
      </c>
      <c r="D444" s="219" t="s">
        <v>882</v>
      </c>
      <c r="E444" s="86">
        <v>190</v>
      </c>
      <c r="F444" s="86">
        <v>24</v>
      </c>
      <c r="G444" s="86">
        <v>1900</v>
      </c>
      <c r="H444" s="86" t="s">
        <v>1817</v>
      </c>
      <c r="I444" s="224">
        <v>42340</v>
      </c>
      <c r="J444" s="224">
        <v>42614</v>
      </c>
    </row>
    <row r="445" spans="1:10" ht="22.5">
      <c r="A445" s="86">
        <v>26</v>
      </c>
      <c r="B445" s="420"/>
      <c r="C445" s="86" t="s">
        <v>1818</v>
      </c>
      <c r="D445" s="219" t="s">
        <v>794</v>
      </c>
      <c r="E445" s="86">
        <v>255</v>
      </c>
      <c r="F445" s="86">
        <v>30</v>
      </c>
      <c r="G445" s="86">
        <v>1500</v>
      </c>
      <c r="H445" s="86" t="s">
        <v>1819</v>
      </c>
      <c r="I445" s="224">
        <v>42370</v>
      </c>
      <c r="J445" s="224">
        <v>42767</v>
      </c>
    </row>
    <row r="446" spans="1:10" ht="22.5">
      <c r="A446" s="86">
        <v>27</v>
      </c>
      <c r="B446" s="420"/>
      <c r="C446" s="86" t="s">
        <v>1820</v>
      </c>
      <c r="D446" s="219" t="s">
        <v>794</v>
      </c>
      <c r="E446" s="86">
        <v>365</v>
      </c>
      <c r="F446" s="86">
        <v>54</v>
      </c>
      <c r="G446" s="86">
        <v>2160</v>
      </c>
      <c r="H446" s="86" t="s">
        <v>1821</v>
      </c>
      <c r="I446" s="224">
        <v>42371</v>
      </c>
      <c r="J446" s="224">
        <v>42795</v>
      </c>
    </row>
    <row r="447" spans="1:10" ht="22.5">
      <c r="A447" s="86">
        <v>28</v>
      </c>
      <c r="B447" s="420"/>
      <c r="C447" s="86" t="s">
        <v>1822</v>
      </c>
      <c r="D447" s="219" t="s">
        <v>794</v>
      </c>
      <c r="E447" s="86">
        <v>220</v>
      </c>
      <c r="F447" s="86">
        <v>30</v>
      </c>
      <c r="G447" s="86">
        <v>1300</v>
      </c>
      <c r="H447" s="86" t="s">
        <v>1823</v>
      </c>
      <c r="I447" s="224">
        <v>42372</v>
      </c>
      <c r="J447" s="224">
        <v>42767</v>
      </c>
    </row>
    <row r="448" spans="1:10" ht="22.5">
      <c r="A448" s="86">
        <v>29</v>
      </c>
      <c r="B448" s="420"/>
      <c r="C448" s="86" t="s">
        <v>1824</v>
      </c>
      <c r="D448" s="219" t="s">
        <v>794</v>
      </c>
      <c r="E448" s="86">
        <v>330</v>
      </c>
      <c r="F448" s="86">
        <v>32</v>
      </c>
      <c r="G448" s="86">
        <v>1920</v>
      </c>
      <c r="H448" s="86" t="s">
        <v>1825</v>
      </c>
      <c r="I448" s="224">
        <v>42373</v>
      </c>
      <c r="J448" s="224">
        <v>42768</v>
      </c>
    </row>
    <row r="449" spans="1:10" ht="22.5">
      <c r="A449" s="86">
        <v>30</v>
      </c>
      <c r="B449" s="420" t="s">
        <v>1826</v>
      </c>
      <c r="C449" s="86" t="s">
        <v>1827</v>
      </c>
      <c r="D449" s="86" t="s">
        <v>882</v>
      </c>
      <c r="E449" s="86">
        <v>50</v>
      </c>
      <c r="F449" s="86">
        <v>12</v>
      </c>
      <c r="G449" s="86">
        <v>500</v>
      </c>
      <c r="H449" s="86" t="s">
        <v>1828</v>
      </c>
      <c r="I449" s="224">
        <v>42340</v>
      </c>
      <c r="J449" s="225" t="s">
        <v>1829</v>
      </c>
    </row>
    <row r="450" spans="1:10" ht="22.5">
      <c r="A450" s="86">
        <v>31</v>
      </c>
      <c r="B450" s="420"/>
      <c r="C450" s="86" t="s">
        <v>1827</v>
      </c>
      <c r="D450" s="86" t="s">
        <v>882</v>
      </c>
      <c r="E450" s="86">
        <v>50</v>
      </c>
      <c r="F450" s="86">
        <v>12</v>
      </c>
      <c r="G450" s="86">
        <v>500</v>
      </c>
      <c r="H450" s="86" t="s">
        <v>1830</v>
      </c>
      <c r="I450" s="224">
        <v>42341</v>
      </c>
      <c r="J450" s="225" t="s">
        <v>1829</v>
      </c>
    </row>
    <row r="451" spans="1:10" ht="22.5">
      <c r="A451" s="86">
        <v>32</v>
      </c>
      <c r="B451" s="420"/>
      <c r="C451" s="86" t="s">
        <v>1827</v>
      </c>
      <c r="D451" s="86" t="s">
        <v>882</v>
      </c>
      <c r="E451" s="86">
        <v>65</v>
      </c>
      <c r="F451" s="86">
        <v>18</v>
      </c>
      <c r="G451" s="86">
        <v>650</v>
      </c>
      <c r="H451" s="86" t="s">
        <v>1831</v>
      </c>
      <c r="I451" s="224">
        <v>42342</v>
      </c>
      <c r="J451" s="225" t="s">
        <v>1829</v>
      </c>
    </row>
    <row r="452" spans="1:10" ht="22.5">
      <c r="A452" s="86">
        <v>33</v>
      </c>
      <c r="B452" s="420"/>
      <c r="C452" s="86" t="s">
        <v>1827</v>
      </c>
      <c r="D452" s="86" t="s">
        <v>882</v>
      </c>
      <c r="E452" s="86">
        <v>50</v>
      </c>
      <c r="F452" s="86">
        <v>12</v>
      </c>
      <c r="G452" s="86">
        <v>500</v>
      </c>
      <c r="H452" s="86" t="s">
        <v>1832</v>
      </c>
      <c r="I452" s="224">
        <v>42343</v>
      </c>
      <c r="J452" s="225" t="s">
        <v>1829</v>
      </c>
    </row>
    <row r="453" spans="1:10" ht="22.5">
      <c r="A453" s="86">
        <v>34</v>
      </c>
      <c r="B453" s="420"/>
      <c r="C453" s="86" t="s">
        <v>1827</v>
      </c>
      <c r="D453" s="86" t="s">
        <v>882</v>
      </c>
      <c r="E453" s="86">
        <v>50</v>
      </c>
      <c r="F453" s="86">
        <v>12</v>
      </c>
      <c r="G453" s="86">
        <v>500</v>
      </c>
      <c r="H453" s="86" t="s">
        <v>1833</v>
      </c>
      <c r="I453" s="224">
        <v>42309</v>
      </c>
      <c r="J453" s="225" t="s">
        <v>1829</v>
      </c>
    </row>
    <row r="454" spans="1:10" ht="22.5">
      <c r="A454" s="86">
        <v>35</v>
      </c>
      <c r="B454" s="420"/>
      <c r="C454" s="86" t="s">
        <v>1827</v>
      </c>
      <c r="D454" s="86" t="s">
        <v>882</v>
      </c>
      <c r="E454" s="86">
        <v>40</v>
      </c>
      <c r="F454" s="86">
        <v>10</v>
      </c>
      <c r="G454" s="86">
        <v>400</v>
      </c>
      <c r="H454" s="86" t="s">
        <v>1834</v>
      </c>
      <c r="I454" s="224">
        <v>42310</v>
      </c>
      <c r="J454" s="225" t="s">
        <v>1829</v>
      </c>
    </row>
    <row r="455" spans="1:10" ht="22.5">
      <c r="A455" s="86">
        <v>36</v>
      </c>
      <c r="B455" s="420"/>
      <c r="C455" s="86" t="s">
        <v>1827</v>
      </c>
      <c r="D455" s="86" t="s">
        <v>882</v>
      </c>
      <c r="E455" s="86">
        <v>50</v>
      </c>
      <c r="F455" s="86">
        <v>12</v>
      </c>
      <c r="G455" s="86">
        <v>500</v>
      </c>
      <c r="H455" s="86" t="s">
        <v>1835</v>
      </c>
      <c r="I455" s="224">
        <v>42311</v>
      </c>
      <c r="J455" s="225" t="s">
        <v>1829</v>
      </c>
    </row>
    <row r="456" spans="1:10" ht="22.5">
      <c r="A456" s="86">
        <v>37</v>
      </c>
      <c r="B456" s="420"/>
      <c r="C456" s="86" t="s">
        <v>1827</v>
      </c>
      <c r="D456" s="86" t="s">
        <v>882</v>
      </c>
      <c r="E456" s="86">
        <v>75</v>
      </c>
      <c r="F456" s="86">
        <v>12</v>
      </c>
      <c r="G456" s="86">
        <v>720</v>
      </c>
      <c r="H456" s="86" t="s">
        <v>1836</v>
      </c>
      <c r="I456" s="224">
        <v>42312</v>
      </c>
      <c r="J456" s="225" t="s">
        <v>1829</v>
      </c>
    </row>
    <row r="457" spans="1:10" ht="22.5">
      <c r="A457" s="86">
        <v>38</v>
      </c>
      <c r="B457" s="420"/>
      <c r="C457" s="86" t="s">
        <v>1827</v>
      </c>
      <c r="D457" s="86" t="s">
        <v>882</v>
      </c>
      <c r="E457" s="86">
        <v>70</v>
      </c>
      <c r="F457" s="86">
        <v>12</v>
      </c>
      <c r="G457" s="86">
        <v>700</v>
      </c>
      <c r="H457" s="86" t="s">
        <v>1837</v>
      </c>
      <c r="I457" s="224">
        <v>42313</v>
      </c>
      <c r="J457" s="225" t="s">
        <v>1829</v>
      </c>
    </row>
    <row r="458" spans="1:10" ht="22.5">
      <c r="A458" s="86">
        <v>39</v>
      </c>
      <c r="B458" s="86" t="s">
        <v>1838</v>
      </c>
      <c r="C458" s="86" t="s">
        <v>1839</v>
      </c>
      <c r="D458" s="86" t="s">
        <v>794</v>
      </c>
      <c r="E458" s="86">
        <v>170</v>
      </c>
      <c r="F458" s="86">
        <v>18</v>
      </c>
      <c r="G458" s="86">
        <v>1000</v>
      </c>
      <c r="H458" s="86" t="s">
        <v>1840</v>
      </c>
      <c r="I458" s="224">
        <v>42343</v>
      </c>
      <c r="J458" s="224">
        <v>42767</v>
      </c>
    </row>
    <row r="459" spans="1:10">
      <c r="A459" s="483" t="s">
        <v>2131</v>
      </c>
      <c r="B459" s="484"/>
      <c r="C459" s="485"/>
      <c r="D459" s="124"/>
      <c r="E459" s="123">
        <f>SUM(E460:E465)</f>
        <v>3213</v>
      </c>
      <c r="F459" s="123">
        <f>SUM(F460:F465)</f>
        <v>357</v>
      </c>
      <c r="G459" s="123">
        <f>SUM(G460:G465)</f>
        <v>21420</v>
      </c>
      <c r="H459" s="124"/>
      <c r="I459" s="124"/>
      <c r="J459" s="124"/>
    </row>
    <row r="460" spans="1:10" ht="22.5">
      <c r="A460" s="86">
        <v>40</v>
      </c>
      <c r="B460" s="86" t="s">
        <v>1841</v>
      </c>
      <c r="C460" s="86" t="s">
        <v>1842</v>
      </c>
      <c r="D460" s="86" t="s">
        <v>794</v>
      </c>
      <c r="E460" s="217">
        <v>1242</v>
      </c>
      <c r="F460" s="217">
        <v>138</v>
      </c>
      <c r="G460" s="217">
        <v>8280</v>
      </c>
      <c r="H460" s="86" t="s">
        <v>1843</v>
      </c>
      <c r="I460" s="224">
        <v>42339</v>
      </c>
      <c r="J460" s="224">
        <v>42675</v>
      </c>
    </row>
    <row r="461" spans="1:10">
      <c r="A461" s="86">
        <v>41</v>
      </c>
      <c r="B461" s="420" t="s">
        <v>1844</v>
      </c>
      <c r="C461" s="86" t="s">
        <v>1845</v>
      </c>
      <c r="D461" s="86" t="s">
        <v>794</v>
      </c>
      <c r="E461" s="217">
        <v>270</v>
      </c>
      <c r="F461" s="86">
        <v>30</v>
      </c>
      <c r="G461" s="217">
        <v>1800</v>
      </c>
      <c r="H461" s="86" t="s">
        <v>1846</v>
      </c>
      <c r="I461" s="224">
        <v>42401</v>
      </c>
      <c r="J461" s="224">
        <v>42675</v>
      </c>
    </row>
    <row r="462" spans="1:10">
      <c r="A462" s="86">
        <v>42</v>
      </c>
      <c r="B462" s="420"/>
      <c r="C462" s="86" t="s">
        <v>1847</v>
      </c>
      <c r="D462" s="86" t="s">
        <v>794</v>
      </c>
      <c r="E462" s="217">
        <v>288</v>
      </c>
      <c r="F462" s="86">
        <v>32</v>
      </c>
      <c r="G462" s="217">
        <v>1920</v>
      </c>
      <c r="H462" s="86" t="s">
        <v>1848</v>
      </c>
      <c r="I462" s="224">
        <v>42401</v>
      </c>
      <c r="J462" s="224">
        <v>42675</v>
      </c>
    </row>
    <row r="463" spans="1:10">
      <c r="A463" s="86">
        <v>43</v>
      </c>
      <c r="B463" s="420"/>
      <c r="C463" s="86" t="s">
        <v>1849</v>
      </c>
      <c r="D463" s="86" t="s">
        <v>794</v>
      </c>
      <c r="E463" s="217">
        <v>873</v>
      </c>
      <c r="F463" s="86">
        <v>97</v>
      </c>
      <c r="G463" s="217">
        <v>5820</v>
      </c>
      <c r="H463" s="86" t="s">
        <v>2132</v>
      </c>
      <c r="I463" s="224">
        <v>42401</v>
      </c>
      <c r="J463" s="224">
        <v>42675</v>
      </c>
    </row>
    <row r="464" spans="1:10">
      <c r="A464" s="86">
        <v>44</v>
      </c>
      <c r="B464" s="420"/>
      <c r="C464" s="86" t="s">
        <v>1850</v>
      </c>
      <c r="D464" s="86" t="s">
        <v>794</v>
      </c>
      <c r="E464" s="217">
        <v>180</v>
      </c>
      <c r="F464" s="86">
        <v>20</v>
      </c>
      <c r="G464" s="217">
        <v>1200</v>
      </c>
      <c r="H464" s="86" t="s">
        <v>1851</v>
      </c>
      <c r="I464" s="224">
        <v>42401</v>
      </c>
      <c r="J464" s="224">
        <v>42675</v>
      </c>
    </row>
    <row r="465" spans="1:10">
      <c r="A465" s="86">
        <v>45</v>
      </c>
      <c r="B465" s="420"/>
      <c r="C465" s="86" t="s">
        <v>1852</v>
      </c>
      <c r="D465" s="86" t="s">
        <v>794</v>
      </c>
      <c r="E465" s="217">
        <v>360</v>
      </c>
      <c r="F465" s="86">
        <v>40</v>
      </c>
      <c r="G465" s="217">
        <v>2400</v>
      </c>
      <c r="H465" s="86" t="s">
        <v>1853</v>
      </c>
      <c r="I465" s="224">
        <v>42461</v>
      </c>
      <c r="J465" s="224">
        <v>42675</v>
      </c>
    </row>
    <row r="466" spans="1:10">
      <c r="A466" s="483" t="s">
        <v>2133</v>
      </c>
      <c r="B466" s="484"/>
      <c r="C466" s="485"/>
      <c r="D466" s="124"/>
      <c r="E466" s="124">
        <f>SUM(E467:E486)</f>
        <v>4702</v>
      </c>
      <c r="F466" s="124">
        <f>SUM(F467:F486)</f>
        <v>851</v>
      </c>
      <c r="G466" s="124">
        <f>SUM(G467:G486)</f>
        <v>38572</v>
      </c>
      <c r="H466" s="124"/>
      <c r="I466" s="124"/>
      <c r="J466" s="124"/>
    </row>
    <row r="467" spans="1:10">
      <c r="A467" s="86">
        <v>46</v>
      </c>
      <c r="B467" s="420" t="s">
        <v>1854</v>
      </c>
      <c r="C467" s="86" t="s">
        <v>1855</v>
      </c>
      <c r="D467" s="86" t="s">
        <v>794</v>
      </c>
      <c r="E467" s="86">
        <v>360</v>
      </c>
      <c r="F467" s="86">
        <v>80</v>
      </c>
      <c r="G467" s="86">
        <v>3600</v>
      </c>
      <c r="H467" s="86" t="s">
        <v>1856</v>
      </c>
      <c r="I467" s="224">
        <v>42401</v>
      </c>
      <c r="J467" s="224">
        <v>42644</v>
      </c>
    </row>
    <row r="468" spans="1:10">
      <c r="A468" s="86">
        <v>47</v>
      </c>
      <c r="B468" s="420"/>
      <c r="C468" s="86" t="s">
        <v>1855</v>
      </c>
      <c r="D468" s="86" t="s">
        <v>794</v>
      </c>
      <c r="E468" s="86">
        <v>398</v>
      </c>
      <c r="F468" s="86">
        <v>69</v>
      </c>
      <c r="G468" s="86">
        <v>3105</v>
      </c>
      <c r="H468" s="86" t="s">
        <v>1857</v>
      </c>
      <c r="I468" s="224">
        <v>42217</v>
      </c>
      <c r="J468" s="224">
        <v>42491</v>
      </c>
    </row>
    <row r="469" spans="1:10">
      <c r="A469" s="86">
        <v>48</v>
      </c>
      <c r="B469" s="420"/>
      <c r="C469" s="86" t="s">
        <v>1855</v>
      </c>
      <c r="D469" s="86" t="s">
        <v>794</v>
      </c>
      <c r="E469" s="86">
        <v>108</v>
      </c>
      <c r="F469" s="86">
        <v>24</v>
      </c>
      <c r="G469" s="86">
        <v>840</v>
      </c>
      <c r="H469" s="86" t="s">
        <v>1858</v>
      </c>
      <c r="I469" s="224">
        <v>42370</v>
      </c>
      <c r="J469" s="224">
        <v>42614</v>
      </c>
    </row>
    <row r="470" spans="1:10" ht="22.5">
      <c r="A470" s="86">
        <v>49</v>
      </c>
      <c r="B470" s="420"/>
      <c r="C470" s="86" t="s">
        <v>1855</v>
      </c>
      <c r="D470" s="86" t="s">
        <v>794</v>
      </c>
      <c r="E470" s="86">
        <v>232</v>
      </c>
      <c r="F470" s="86">
        <v>39</v>
      </c>
      <c r="G470" s="86">
        <v>1810</v>
      </c>
      <c r="H470" s="86" t="s">
        <v>1859</v>
      </c>
      <c r="I470" s="224">
        <v>42370</v>
      </c>
      <c r="J470" s="224">
        <v>42614</v>
      </c>
    </row>
    <row r="471" spans="1:10">
      <c r="A471" s="86">
        <v>50</v>
      </c>
      <c r="B471" s="420"/>
      <c r="C471" s="86" t="s">
        <v>1855</v>
      </c>
      <c r="D471" s="86" t="s">
        <v>794</v>
      </c>
      <c r="E471" s="86">
        <v>150</v>
      </c>
      <c r="F471" s="86">
        <v>21</v>
      </c>
      <c r="G471" s="86">
        <v>1150</v>
      </c>
      <c r="H471" s="86" t="s">
        <v>1860</v>
      </c>
      <c r="I471" s="224">
        <v>42339</v>
      </c>
      <c r="J471" s="224">
        <v>42583</v>
      </c>
    </row>
    <row r="472" spans="1:10" ht="22.5">
      <c r="A472" s="86">
        <v>51</v>
      </c>
      <c r="B472" s="420"/>
      <c r="C472" s="86" t="s">
        <v>1855</v>
      </c>
      <c r="D472" s="86" t="s">
        <v>794</v>
      </c>
      <c r="E472" s="86">
        <v>237</v>
      </c>
      <c r="F472" s="86">
        <v>40</v>
      </c>
      <c r="G472" s="86">
        <v>1848</v>
      </c>
      <c r="H472" s="86" t="s">
        <v>1861</v>
      </c>
      <c r="I472" s="224">
        <v>42370</v>
      </c>
      <c r="J472" s="224">
        <v>42614</v>
      </c>
    </row>
    <row r="473" spans="1:10">
      <c r="A473" s="86">
        <v>52</v>
      </c>
      <c r="B473" s="420"/>
      <c r="C473" s="86" t="s">
        <v>1855</v>
      </c>
      <c r="D473" s="86" t="s">
        <v>794</v>
      </c>
      <c r="E473" s="86">
        <v>122</v>
      </c>
      <c r="F473" s="86">
        <v>24</v>
      </c>
      <c r="G473" s="86">
        <v>960</v>
      </c>
      <c r="H473" s="86" t="s">
        <v>1862</v>
      </c>
      <c r="I473" s="224">
        <v>42370</v>
      </c>
      <c r="J473" s="224">
        <v>42614</v>
      </c>
    </row>
    <row r="474" spans="1:10" ht="22.5">
      <c r="A474" s="86">
        <v>53</v>
      </c>
      <c r="B474" s="420"/>
      <c r="C474" s="86" t="s">
        <v>1855</v>
      </c>
      <c r="D474" s="86" t="s">
        <v>794</v>
      </c>
      <c r="E474" s="86">
        <v>270</v>
      </c>
      <c r="F474" s="86">
        <v>50</v>
      </c>
      <c r="G474" s="86">
        <v>2110</v>
      </c>
      <c r="H474" s="86" t="s">
        <v>1863</v>
      </c>
      <c r="I474" s="224">
        <v>42339</v>
      </c>
      <c r="J474" s="224">
        <v>42583</v>
      </c>
    </row>
    <row r="475" spans="1:10">
      <c r="A475" s="86">
        <v>54</v>
      </c>
      <c r="B475" s="420"/>
      <c r="C475" s="86" t="s">
        <v>1855</v>
      </c>
      <c r="D475" s="86" t="s">
        <v>794</v>
      </c>
      <c r="E475" s="86">
        <v>100</v>
      </c>
      <c r="F475" s="86">
        <v>18</v>
      </c>
      <c r="G475" s="86">
        <v>865</v>
      </c>
      <c r="H475" s="86" t="s">
        <v>1864</v>
      </c>
      <c r="I475" s="224">
        <v>42278</v>
      </c>
      <c r="J475" s="224">
        <v>42522</v>
      </c>
    </row>
    <row r="476" spans="1:10">
      <c r="A476" s="86">
        <v>55</v>
      </c>
      <c r="B476" s="420"/>
      <c r="C476" s="86" t="s">
        <v>1855</v>
      </c>
      <c r="D476" s="86" t="s">
        <v>882</v>
      </c>
      <c r="E476" s="86">
        <v>120</v>
      </c>
      <c r="F476" s="86">
        <v>24</v>
      </c>
      <c r="G476" s="86">
        <v>1300</v>
      </c>
      <c r="H476" s="86" t="s">
        <v>1862</v>
      </c>
      <c r="I476" s="224">
        <v>42370</v>
      </c>
      <c r="J476" s="224">
        <v>42614</v>
      </c>
    </row>
    <row r="477" spans="1:10">
      <c r="A477" s="86">
        <v>56</v>
      </c>
      <c r="B477" s="420"/>
      <c r="C477" s="86" t="s">
        <v>1855</v>
      </c>
      <c r="D477" s="86" t="s">
        <v>882</v>
      </c>
      <c r="E477" s="86">
        <v>160</v>
      </c>
      <c r="F477" s="86">
        <v>52</v>
      </c>
      <c r="G477" s="86">
        <v>2500</v>
      </c>
      <c r="H477" s="86" t="s">
        <v>1864</v>
      </c>
      <c r="I477" s="224">
        <v>42339</v>
      </c>
      <c r="J477" s="224">
        <v>42583</v>
      </c>
    </row>
    <row r="478" spans="1:10">
      <c r="A478" s="86">
        <v>57</v>
      </c>
      <c r="B478" s="420"/>
      <c r="C478" s="86" t="s">
        <v>1855</v>
      </c>
      <c r="D478" s="86" t="s">
        <v>882</v>
      </c>
      <c r="E478" s="86">
        <v>80</v>
      </c>
      <c r="F478" s="86">
        <v>16</v>
      </c>
      <c r="G478" s="86">
        <v>960</v>
      </c>
      <c r="H478" s="86" t="s">
        <v>1865</v>
      </c>
      <c r="I478" s="224">
        <v>42186</v>
      </c>
      <c r="J478" s="224">
        <v>42339</v>
      </c>
    </row>
    <row r="479" spans="1:10" ht="22.5">
      <c r="A479" s="86">
        <v>58</v>
      </c>
      <c r="B479" s="442" t="s">
        <v>1866</v>
      </c>
      <c r="C479" s="96" t="s">
        <v>1867</v>
      </c>
      <c r="D479" s="96" t="s">
        <v>794</v>
      </c>
      <c r="E479" s="96">
        <v>184</v>
      </c>
      <c r="F479" s="96">
        <v>24</v>
      </c>
      <c r="G479" s="96">
        <v>1440</v>
      </c>
      <c r="H479" s="96" t="s">
        <v>1868</v>
      </c>
      <c r="I479" s="226">
        <v>42401</v>
      </c>
      <c r="J479" s="226">
        <v>42644</v>
      </c>
    </row>
    <row r="480" spans="1:10">
      <c r="A480" s="86">
        <v>59</v>
      </c>
      <c r="B480" s="442"/>
      <c r="C480" s="96" t="s">
        <v>1867</v>
      </c>
      <c r="D480" s="96" t="s">
        <v>794</v>
      </c>
      <c r="E480" s="96">
        <v>768</v>
      </c>
      <c r="F480" s="96">
        <v>100</v>
      </c>
      <c r="G480" s="96">
        <v>6000</v>
      </c>
      <c r="H480" s="96" t="s">
        <v>1869</v>
      </c>
      <c r="I480" s="226">
        <v>42370</v>
      </c>
      <c r="J480" s="226">
        <v>42675</v>
      </c>
    </row>
    <row r="481" spans="1:10">
      <c r="A481" s="86">
        <v>60</v>
      </c>
      <c r="B481" s="442"/>
      <c r="C481" s="96" t="s">
        <v>1867</v>
      </c>
      <c r="D481" s="96" t="s">
        <v>794</v>
      </c>
      <c r="E481" s="96">
        <v>257</v>
      </c>
      <c r="F481" s="96">
        <v>60</v>
      </c>
      <c r="G481" s="96">
        <v>1920</v>
      </c>
      <c r="H481" s="96" t="s">
        <v>1870</v>
      </c>
      <c r="I481" s="226">
        <v>42370</v>
      </c>
      <c r="J481" s="226">
        <v>42644</v>
      </c>
    </row>
    <row r="482" spans="1:10" ht="22.5">
      <c r="A482" s="86">
        <v>61</v>
      </c>
      <c r="B482" s="442"/>
      <c r="C482" s="96" t="s">
        <v>1867</v>
      </c>
      <c r="D482" s="96" t="s">
        <v>794</v>
      </c>
      <c r="E482" s="96">
        <v>275</v>
      </c>
      <c r="F482" s="96">
        <v>38</v>
      </c>
      <c r="G482" s="96">
        <v>1515</v>
      </c>
      <c r="H482" s="96" t="s">
        <v>1871</v>
      </c>
      <c r="I482" s="226">
        <v>42339</v>
      </c>
      <c r="J482" s="226">
        <v>42583</v>
      </c>
    </row>
    <row r="483" spans="1:10" ht="22.5">
      <c r="A483" s="86">
        <v>62</v>
      </c>
      <c r="B483" s="442"/>
      <c r="C483" s="96" t="s">
        <v>1867</v>
      </c>
      <c r="D483" s="96" t="s">
        <v>794</v>
      </c>
      <c r="E483" s="96">
        <v>58</v>
      </c>
      <c r="F483" s="96">
        <v>12</v>
      </c>
      <c r="G483" s="96">
        <v>456</v>
      </c>
      <c r="H483" s="96" t="s">
        <v>1872</v>
      </c>
      <c r="I483" s="226">
        <v>42278</v>
      </c>
      <c r="J483" s="226">
        <v>42491</v>
      </c>
    </row>
    <row r="484" spans="1:10" ht="22.5">
      <c r="A484" s="86">
        <v>63</v>
      </c>
      <c r="B484" s="442" t="s">
        <v>1873</v>
      </c>
      <c r="C484" s="96" t="s">
        <v>2134</v>
      </c>
      <c r="D484" s="96" t="s">
        <v>794</v>
      </c>
      <c r="E484" s="96">
        <v>100</v>
      </c>
      <c r="F484" s="96">
        <v>20</v>
      </c>
      <c r="G484" s="96">
        <v>800</v>
      </c>
      <c r="H484" s="96" t="s">
        <v>1874</v>
      </c>
      <c r="I484" s="226">
        <v>42339</v>
      </c>
      <c r="J484" s="226">
        <v>42583</v>
      </c>
    </row>
    <row r="485" spans="1:10" ht="22.5">
      <c r="A485" s="86">
        <v>64</v>
      </c>
      <c r="B485" s="442"/>
      <c r="C485" s="96" t="s">
        <v>1875</v>
      </c>
      <c r="D485" s="96" t="s">
        <v>794</v>
      </c>
      <c r="E485" s="96">
        <v>223</v>
      </c>
      <c r="F485" s="96">
        <v>40</v>
      </c>
      <c r="G485" s="96">
        <v>1493</v>
      </c>
      <c r="H485" s="96" t="s">
        <v>1876</v>
      </c>
      <c r="I485" s="226">
        <v>42370</v>
      </c>
      <c r="J485" s="226">
        <v>42644</v>
      </c>
    </row>
    <row r="486" spans="1:10" ht="22.5">
      <c r="A486" s="86">
        <v>65</v>
      </c>
      <c r="B486" s="96" t="s">
        <v>1877</v>
      </c>
      <c r="C486" s="96" t="s">
        <v>1878</v>
      </c>
      <c r="D486" s="96" t="s">
        <v>794</v>
      </c>
      <c r="E486" s="96">
        <v>500</v>
      </c>
      <c r="F486" s="96">
        <v>100</v>
      </c>
      <c r="G486" s="96">
        <v>3900</v>
      </c>
      <c r="H486" s="96" t="s">
        <v>1879</v>
      </c>
      <c r="I486" s="226">
        <v>42309</v>
      </c>
      <c r="J486" s="226">
        <v>42522</v>
      </c>
    </row>
    <row r="487" spans="1:10">
      <c r="A487" s="483" t="s">
        <v>2135</v>
      </c>
      <c r="B487" s="484"/>
      <c r="C487" s="485"/>
      <c r="D487" s="141"/>
      <c r="E487" s="123">
        <f>SUM(E488:E496)</f>
        <v>1925</v>
      </c>
      <c r="F487" s="123">
        <f>SUM(F488:F496)</f>
        <v>198</v>
      </c>
      <c r="G487" s="123">
        <f>SUM(G488:G496)</f>
        <v>11880</v>
      </c>
      <c r="H487" s="124"/>
      <c r="I487" s="228"/>
      <c r="J487" s="228"/>
    </row>
    <row r="488" spans="1:10" ht="22.5">
      <c r="A488" s="86">
        <v>66</v>
      </c>
      <c r="B488" s="420" t="s">
        <v>1880</v>
      </c>
      <c r="C488" s="86" t="s">
        <v>2136</v>
      </c>
      <c r="D488" s="86" t="s">
        <v>794</v>
      </c>
      <c r="E488" s="217">
        <v>480</v>
      </c>
      <c r="F488" s="217">
        <v>40</v>
      </c>
      <c r="G488" s="217">
        <v>2400</v>
      </c>
      <c r="H488" s="86" t="s">
        <v>1881</v>
      </c>
      <c r="I488" s="224">
        <v>42339</v>
      </c>
      <c r="J488" s="224">
        <v>42705</v>
      </c>
    </row>
    <row r="489" spans="1:10" ht="22.5">
      <c r="A489" s="86">
        <v>67</v>
      </c>
      <c r="B489" s="420"/>
      <c r="C489" s="86" t="s">
        <v>2137</v>
      </c>
      <c r="D489" s="86" t="s">
        <v>794</v>
      </c>
      <c r="E489" s="217">
        <v>336</v>
      </c>
      <c r="F489" s="217">
        <v>28</v>
      </c>
      <c r="G489" s="217">
        <v>1680</v>
      </c>
      <c r="H489" s="86" t="s">
        <v>1882</v>
      </c>
      <c r="I489" s="224">
        <v>42339</v>
      </c>
      <c r="J489" s="224">
        <v>42705</v>
      </c>
    </row>
    <row r="490" spans="1:10">
      <c r="A490" s="86">
        <v>68</v>
      </c>
      <c r="B490" s="420" t="s">
        <v>1883</v>
      </c>
      <c r="C490" s="220" t="s">
        <v>1884</v>
      </c>
      <c r="D490" s="86" t="s">
        <v>794</v>
      </c>
      <c r="E490" s="217">
        <v>120</v>
      </c>
      <c r="F490" s="220">
        <v>10</v>
      </c>
      <c r="G490" s="217">
        <v>600</v>
      </c>
      <c r="H490" s="86" t="s">
        <v>1885</v>
      </c>
      <c r="I490" s="224">
        <v>42340</v>
      </c>
      <c r="J490" s="224">
        <v>42706</v>
      </c>
    </row>
    <row r="491" spans="1:10">
      <c r="A491" s="86">
        <v>69</v>
      </c>
      <c r="B491" s="420"/>
      <c r="C491" s="220" t="s">
        <v>1886</v>
      </c>
      <c r="D491" s="86" t="s">
        <v>794</v>
      </c>
      <c r="E491" s="217">
        <v>144</v>
      </c>
      <c r="F491" s="220">
        <v>12</v>
      </c>
      <c r="G491" s="217">
        <v>720</v>
      </c>
      <c r="H491" s="86" t="s">
        <v>1885</v>
      </c>
      <c r="I491" s="224">
        <v>42341</v>
      </c>
      <c r="J491" s="224">
        <v>42707</v>
      </c>
    </row>
    <row r="492" spans="1:10" ht="22.5">
      <c r="A492" s="86">
        <v>70</v>
      </c>
      <c r="B492" s="86" t="s">
        <v>1887</v>
      </c>
      <c r="C492" s="86" t="s">
        <v>1888</v>
      </c>
      <c r="D492" s="86" t="s">
        <v>794</v>
      </c>
      <c r="E492" s="86">
        <v>264</v>
      </c>
      <c r="F492" s="86">
        <v>40</v>
      </c>
      <c r="G492" s="217">
        <v>2400</v>
      </c>
      <c r="H492" s="86" t="s">
        <v>1889</v>
      </c>
      <c r="I492" s="224">
        <v>42342</v>
      </c>
      <c r="J492" s="224">
        <v>42708</v>
      </c>
    </row>
    <row r="493" spans="1:10" ht="22.5">
      <c r="A493" s="86">
        <v>71</v>
      </c>
      <c r="B493" s="420" t="s">
        <v>1890</v>
      </c>
      <c r="C493" s="86" t="s">
        <v>1891</v>
      </c>
      <c r="D493" s="86" t="s">
        <v>794</v>
      </c>
      <c r="E493" s="86">
        <v>144</v>
      </c>
      <c r="F493" s="86">
        <v>12</v>
      </c>
      <c r="G493" s="217">
        <v>720</v>
      </c>
      <c r="H493" s="86" t="s">
        <v>1891</v>
      </c>
      <c r="I493" s="224">
        <v>42343</v>
      </c>
      <c r="J493" s="224">
        <v>42709</v>
      </c>
    </row>
    <row r="494" spans="1:10" ht="22.5">
      <c r="A494" s="86">
        <v>72</v>
      </c>
      <c r="B494" s="420"/>
      <c r="C494" s="86" t="s">
        <v>1891</v>
      </c>
      <c r="D494" s="86" t="s">
        <v>882</v>
      </c>
      <c r="E494" s="86">
        <v>78</v>
      </c>
      <c r="F494" s="86">
        <v>10</v>
      </c>
      <c r="G494" s="217">
        <v>600</v>
      </c>
      <c r="H494" s="86" t="s">
        <v>1891</v>
      </c>
      <c r="I494" s="224">
        <v>42344</v>
      </c>
      <c r="J494" s="224">
        <v>42710</v>
      </c>
    </row>
    <row r="495" spans="1:10" ht="22.5">
      <c r="A495" s="86">
        <v>73</v>
      </c>
      <c r="B495" s="420"/>
      <c r="C495" s="86" t="s">
        <v>1892</v>
      </c>
      <c r="D495" s="86" t="s">
        <v>882</v>
      </c>
      <c r="E495" s="86">
        <v>234</v>
      </c>
      <c r="F495" s="86">
        <v>30</v>
      </c>
      <c r="G495" s="217">
        <v>1800</v>
      </c>
      <c r="H495" s="86" t="s">
        <v>1892</v>
      </c>
      <c r="I495" s="224">
        <v>42345</v>
      </c>
      <c r="J495" s="224">
        <v>42711</v>
      </c>
    </row>
    <row r="496" spans="1:10" ht="22.5">
      <c r="A496" s="86">
        <v>74</v>
      </c>
      <c r="B496" s="420"/>
      <c r="C496" s="86" t="s">
        <v>1893</v>
      </c>
      <c r="D496" s="86" t="s">
        <v>882</v>
      </c>
      <c r="E496" s="86">
        <v>125</v>
      </c>
      <c r="F496" s="86">
        <v>16</v>
      </c>
      <c r="G496" s="217">
        <v>960</v>
      </c>
      <c r="H496" s="86" t="s">
        <v>1893</v>
      </c>
      <c r="I496" s="224">
        <v>42346</v>
      </c>
      <c r="J496" s="224">
        <v>42708</v>
      </c>
    </row>
    <row r="497" spans="1:10">
      <c r="A497" s="483" t="s">
        <v>2138</v>
      </c>
      <c r="B497" s="484"/>
      <c r="C497" s="485"/>
      <c r="D497" s="141"/>
      <c r="E497" s="123">
        <f>SUM(E498:E500)</f>
        <v>2568</v>
      </c>
      <c r="F497" s="123">
        <f>SUM(F498:F500)</f>
        <v>335</v>
      </c>
      <c r="G497" s="123">
        <f>SUM(G498:G500)</f>
        <v>13800</v>
      </c>
      <c r="H497" s="124"/>
      <c r="I497" s="228"/>
      <c r="J497" s="228"/>
    </row>
    <row r="498" spans="1:10" ht="33.75">
      <c r="A498" s="86">
        <v>75</v>
      </c>
      <c r="B498" s="86" t="s">
        <v>1894</v>
      </c>
      <c r="C498" s="86" t="s">
        <v>1895</v>
      </c>
      <c r="D498" s="86" t="s">
        <v>794</v>
      </c>
      <c r="E498" s="217">
        <v>2280</v>
      </c>
      <c r="F498" s="217">
        <v>285</v>
      </c>
      <c r="G498" s="217">
        <v>11400</v>
      </c>
      <c r="H498" s="86" t="s">
        <v>1896</v>
      </c>
      <c r="I498" s="224">
        <v>42339</v>
      </c>
      <c r="J498" s="224">
        <v>42705</v>
      </c>
    </row>
    <row r="499" spans="1:10" ht="22.5">
      <c r="A499" s="86">
        <v>76</v>
      </c>
      <c r="B499" s="420" t="s">
        <v>1897</v>
      </c>
      <c r="C499" s="86" t="s">
        <v>1898</v>
      </c>
      <c r="D499" s="86" t="s">
        <v>794</v>
      </c>
      <c r="E499" s="86">
        <v>192</v>
      </c>
      <c r="F499" s="86">
        <v>30</v>
      </c>
      <c r="G499" s="217">
        <v>1600</v>
      </c>
      <c r="H499" s="86" t="s">
        <v>1899</v>
      </c>
      <c r="I499" s="224">
        <v>42340</v>
      </c>
      <c r="J499" s="224">
        <v>42615</v>
      </c>
    </row>
    <row r="500" spans="1:10" ht="22.5">
      <c r="A500" s="86">
        <v>77</v>
      </c>
      <c r="B500" s="420"/>
      <c r="C500" s="86" t="s">
        <v>1898</v>
      </c>
      <c r="D500" s="86" t="s">
        <v>794</v>
      </c>
      <c r="E500" s="86">
        <v>96</v>
      </c>
      <c r="F500" s="86">
        <v>20</v>
      </c>
      <c r="G500" s="217">
        <v>800</v>
      </c>
      <c r="H500" s="86" t="s">
        <v>1900</v>
      </c>
      <c r="I500" s="224">
        <v>42341</v>
      </c>
      <c r="J500" s="224">
        <v>42616</v>
      </c>
    </row>
    <row r="501" spans="1:10">
      <c r="A501" s="483" t="s">
        <v>2139</v>
      </c>
      <c r="B501" s="484"/>
      <c r="C501" s="485"/>
      <c r="D501" s="141"/>
      <c r="E501" s="124">
        <f>SUM(E502:E506)</f>
        <v>6981</v>
      </c>
      <c r="F501" s="124">
        <f>SUM(F502:F506)</f>
        <v>678</v>
      </c>
      <c r="G501" s="124">
        <f>SUM(G502:G506)</f>
        <v>38783</v>
      </c>
      <c r="H501" s="124"/>
      <c r="I501" s="228"/>
      <c r="J501" s="228"/>
    </row>
    <row r="502" spans="1:10">
      <c r="A502" s="86">
        <v>78</v>
      </c>
      <c r="B502" s="86" t="s">
        <v>1901</v>
      </c>
      <c r="C502" s="86" t="s">
        <v>1902</v>
      </c>
      <c r="D502" s="86" t="s">
        <v>794</v>
      </c>
      <c r="E502" s="86">
        <v>1742</v>
      </c>
      <c r="F502" s="86">
        <v>176</v>
      </c>
      <c r="G502" s="217">
        <v>9680</v>
      </c>
      <c r="H502" s="86" t="s">
        <v>1903</v>
      </c>
      <c r="I502" s="224">
        <v>42278</v>
      </c>
      <c r="J502" s="224">
        <v>42614</v>
      </c>
    </row>
    <row r="503" spans="1:10">
      <c r="A503" s="86">
        <v>79</v>
      </c>
      <c r="B503" s="86" t="s">
        <v>1904</v>
      </c>
      <c r="C503" s="86" t="s">
        <v>1902</v>
      </c>
      <c r="D503" s="86" t="s">
        <v>794</v>
      </c>
      <c r="E503" s="86">
        <v>3754</v>
      </c>
      <c r="F503" s="86">
        <v>352</v>
      </c>
      <c r="G503" s="217">
        <v>20853</v>
      </c>
      <c r="H503" s="86" t="s">
        <v>1905</v>
      </c>
      <c r="I503" s="224">
        <v>42339</v>
      </c>
      <c r="J503" s="224">
        <v>42795</v>
      </c>
    </row>
    <row r="504" spans="1:10">
      <c r="A504" s="86">
        <v>80</v>
      </c>
      <c r="B504" s="96" t="s">
        <v>1906</v>
      </c>
      <c r="C504" s="96" t="s">
        <v>1907</v>
      </c>
      <c r="D504" s="96" t="s">
        <v>794</v>
      </c>
      <c r="E504" s="96">
        <v>495</v>
      </c>
      <c r="F504" s="96">
        <v>50</v>
      </c>
      <c r="G504" s="171">
        <v>2750</v>
      </c>
      <c r="H504" s="96" t="s">
        <v>1908</v>
      </c>
      <c r="I504" s="226">
        <v>42339</v>
      </c>
      <c r="J504" s="226">
        <v>42583</v>
      </c>
    </row>
    <row r="505" spans="1:10">
      <c r="A505" s="86">
        <v>81</v>
      </c>
      <c r="B505" s="96" t="s">
        <v>1909</v>
      </c>
      <c r="C505" s="96" t="s">
        <v>1910</v>
      </c>
      <c r="D505" s="96" t="s">
        <v>794</v>
      </c>
      <c r="E505" s="96">
        <v>495</v>
      </c>
      <c r="F505" s="96">
        <v>50</v>
      </c>
      <c r="G505" s="171">
        <v>2750</v>
      </c>
      <c r="H505" s="96" t="s">
        <v>1911</v>
      </c>
      <c r="I505" s="226">
        <v>42339</v>
      </c>
      <c r="J505" s="226">
        <v>42583</v>
      </c>
    </row>
    <row r="506" spans="1:10">
      <c r="A506" s="86">
        <v>82</v>
      </c>
      <c r="B506" s="96" t="s">
        <v>1912</v>
      </c>
      <c r="C506" s="96" t="s">
        <v>1913</v>
      </c>
      <c r="D506" s="96" t="s">
        <v>794</v>
      </c>
      <c r="E506" s="96">
        <v>495</v>
      </c>
      <c r="F506" s="172">
        <v>50</v>
      </c>
      <c r="G506" s="171">
        <v>2750</v>
      </c>
      <c r="H506" s="96" t="s">
        <v>1911</v>
      </c>
      <c r="I506" s="226">
        <v>42339</v>
      </c>
      <c r="J506" s="226">
        <v>42583</v>
      </c>
    </row>
    <row r="507" spans="1:10">
      <c r="A507" s="483" t="s">
        <v>2140</v>
      </c>
      <c r="B507" s="484"/>
      <c r="C507" s="485"/>
      <c r="D507" s="141"/>
      <c r="E507" s="124">
        <f>SUM(E508:E519)</f>
        <v>2717.18</v>
      </c>
      <c r="F507" s="124">
        <f>SUM(F508:F519)</f>
        <v>463</v>
      </c>
      <c r="G507" s="124">
        <f>SUM(G508:G519)</f>
        <v>20650</v>
      </c>
      <c r="H507" s="124"/>
      <c r="I507" s="228"/>
      <c r="J507" s="228"/>
    </row>
    <row r="508" spans="1:10" ht="45">
      <c r="A508" s="86">
        <v>83</v>
      </c>
      <c r="B508" s="86" t="s">
        <v>1914</v>
      </c>
      <c r="C508" s="86" t="s">
        <v>1915</v>
      </c>
      <c r="D508" s="86" t="s">
        <v>794</v>
      </c>
      <c r="E508" s="86">
        <v>768.5</v>
      </c>
      <c r="F508" s="86">
        <v>44</v>
      </c>
      <c r="G508" s="217">
        <v>2552</v>
      </c>
      <c r="H508" s="86" t="s">
        <v>1916</v>
      </c>
      <c r="I508" s="224">
        <v>42339</v>
      </c>
      <c r="J508" s="224">
        <v>42705</v>
      </c>
    </row>
    <row r="509" spans="1:10" ht="33.75">
      <c r="A509" s="86">
        <v>84</v>
      </c>
      <c r="B509" s="96" t="s">
        <v>1917</v>
      </c>
      <c r="C509" s="96" t="s">
        <v>1918</v>
      </c>
      <c r="D509" s="86" t="s">
        <v>794</v>
      </c>
      <c r="E509" s="86">
        <v>658.68</v>
      </c>
      <c r="F509" s="86">
        <v>60</v>
      </c>
      <c r="G509" s="86">
        <v>2994</v>
      </c>
      <c r="H509" s="86" t="s">
        <v>1919</v>
      </c>
      <c r="I509" s="224">
        <v>42339</v>
      </c>
      <c r="J509" s="224">
        <v>42795</v>
      </c>
    </row>
    <row r="510" spans="1:10" ht="22.5">
      <c r="A510" s="86">
        <v>85</v>
      </c>
      <c r="B510" s="442" t="s">
        <v>1920</v>
      </c>
      <c r="C510" s="96" t="s">
        <v>1921</v>
      </c>
      <c r="D510" s="86" t="s">
        <v>882</v>
      </c>
      <c r="E510" s="171">
        <v>105</v>
      </c>
      <c r="F510" s="171">
        <v>30</v>
      </c>
      <c r="G510" s="171">
        <v>1200</v>
      </c>
      <c r="H510" s="96" t="s">
        <v>1922</v>
      </c>
      <c r="I510" s="224">
        <v>42339</v>
      </c>
      <c r="J510" s="226">
        <v>42705</v>
      </c>
    </row>
    <row r="511" spans="1:10" ht="22.5">
      <c r="A511" s="86">
        <v>86</v>
      </c>
      <c r="B511" s="442"/>
      <c r="C511" s="96" t="s">
        <v>1921</v>
      </c>
      <c r="D511" s="86" t="s">
        <v>882</v>
      </c>
      <c r="E511" s="171">
        <v>385</v>
      </c>
      <c r="F511" s="171">
        <v>110</v>
      </c>
      <c r="G511" s="171">
        <v>4400</v>
      </c>
      <c r="H511" s="96" t="s">
        <v>1923</v>
      </c>
      <c r="I511" s="224">
        <v>42339</v>
      </c>
      <c r="J511" s="226">
        <v>42705</v>
      </c>
    </row>
    <row r="512" spans="1:10">
      <c r="A512" s="86">
        <v>87</v>
      </c>
      <c r="B512" s="96" t="s">
        <v>1924</v>
      </c>
      <c r="C512" s="96" t="s">
        <v>1925</v>
      </c>
      <c r="D512" s="86" t="s">
        <v>882</v>
      </c>
      <c r="E512" s="86">
        <v>320</v>
      </c>
      <c r="F512" s="86">
        <v>80</v>
      </c>
      <c r="G512" s="217">
        <v>3684</v>
      </c>
      <c r="H512" s="86" t="s">
        <v>1926</v>
      </c>
      <c r="I512" s="224">
        <v>42339</v>
      </c>
      <c r="J512" s="226">
        <v>42705</v>
      </c>
    </row>
    <row r="513" spans="1:10">
      <c r="A513" s="86">
        <v>88</v>
      </c>
      <c r="B513" s="96" t="s">
        <v>1927</v>
      </c>
      <c r="C513" s="96" t="s">
        <v>2141</v>
      </c>
      <c r="D513" s="86" t="s">
        <v>882</v>
      </c>
      <c r="E513" s="86">
        <v>117</v>
      </c>
      <c r="F513" s="86">
        <v>39</v>
      </c>
      <c r="G513" s="86">
        <v>1600</v>
      </c>
      <c r="H513" s="86" t="s">
        <v>1928</v>
      </c>
      <c r="I513" s="224">
        <v>42339</v>
      </c>
      <c r="J513" s="224">
        <v>42675</v>
      </c>
    </row>
    <row r="514" spans="1:10" ht="22.5">
      <c r="A514" s="86">
        <v>89</v>
      </c>
      <c r="B514" s="442" t="s">
        <v>1929</v>
      </c>
      <c r="C514" s="96" t="s">
        <v>1930</v>
      </c>
      <c r="D514" s="86" t="s">
        <v>882</v>
      </c>
      <c r="E514" s="86">
        <v>50</v>
      </c>
      <c r="F514" s="86">
        <v>15</v>
      </c>
      <c r="G514" s="86">
        <v>750</v>
      </c>
      <c r="H514" s="86" t="s">
        <v>1931</v>
      </c>
      <c r="I514" s="224">
        <v>42339</v>
      </c>
      <c r="J514" s="224">
        <v>42675</v>
      </c>
    </row>
    <row r="515" spans="1:10" ht="22.5">
      <c r="A515" s="86">
        <v>90</v>
      </c>
      <c r="B515" s="442"/>
      <c r="C515" s="96" t="s">
        <v>1930</v>
      </c>
      <c r="D515" s="86" t="s">
        <v>882</v>
      </c>
      <c r="E515" s="86">
        <v>32</v>
      </c>
      <c r="F515" s="86">
        <v>10</v>
      </c>
      <c r="G515" s="86">
        <v>410</v>
      </c>
      <c r="H515" s="86" t="s">
        <v>1932</v>
      </c>
      <c r="I515" s="224">
        <v>42339</v>
      </c>
      <c r="J515" s="224">
        <v>42675</v>
      </c>
    </row>
    <row r="516" spans="1:10" ht="22.5">
      <c r="A516" s="86">
        <v>91</v>
      </c>
      <c r="B516" s="442"/>
      <c r="C516" s="96" t="s">
        <v>1930</v>
      </c>
      <c r="D516" s="86" t="s">
        <v>882</v>
      </c>
      <c r="E516" s="86">
        <v>65</v>
      </c>
      <c r="F516" s="86">
        <v>21</v>
      </c>
      <c r="G516" s="86">
        <v>900</v>
      </c>
      <c r="H516" s="86" t="s">
        <v>1931</v>
      </c>
      <c r="I516" s="224">
        <v>42339</v>
      </c>
      <c r="J516" s="224">
        <v>42675</v>
      </c>
    </row>
    <row r="517" spans="1:10">
      <c r="A517" s="86">
        <v>92</v>
      </c>
      <c r="B517" s="442" t="s">
        <v>1933</v>
      </c>
      <c r="C517" s="96" t="s">
        <v>1930</v>
      </c>
      <c r="D517" s="86" t="s">
        <v>882</v>
      </c>
      <c r="E517" s="86">
        <v>56</v>
      </c>
      <c r="F517" s="86">
        <v>14</v>
      </c>
      <c r="G517" s="86">
        <v>560</v>
      </c>
      <c r="H517" s="86" t="s">
        <v>1934</v>
      </c>
      <c r="I517" s="224">
        <v>42339</v>
      </c>
      <c r="J517" s="224">
        <v>42644</v>
      </c>
    </row>
    <row r="518" spans="1:10">
      <c r="A518" s="86">
        <v>93</v>
      </c>
      <c r="B518" s="442"/>
      <c r="C518" s="96" t="s">
        <v>1930</v>
      </c>
      <c r="D518" s="86" t="s">
        <v>882</v>
      </c>
      <c r="E518" s="86">
        <v>96</v>
      </c>
      <c r="F518" s="86">
        <v>24</v>
      </c>
      <c r="G518" s="86">
        <v>960</v>
      </c>
      <c r="H518" s="86" t="s">
        <v>1934</v>
      </c>
      <c r="I518" s="224">
        <v>42339</v>
      </c>
      <c r="J518" s="224">
        <v>42644</v>
      </c>
    </row>
    <row r="519" spans="1:10">
      <c r="A519" s="86">
        <v>94</v>
      </c>
      <c r="B519" s="422"/>
      <c r="C519" s="97" t="s">
        <v>1930</v>
      </c>
      <c r="D519" s="86" t="s">
        <v>882</v>
      </c>
      <c r="E519" s="86">
        <v>64</v>
      </c>
      <c r="F519" s="86">
        <v>16</v>
      </c>
      <c r="G519" s="86">
        <v>640</v>
      </c>
      <c r="H519" s="86" t="s">
        <v>1934</v>
      </c>
      <c r="I519" s="224">
        <v>42339</v>
      </c>
      <c r="J519" s="224">
        <v>42644</v>
      </c>
    </row>
    <row r="520" spans="1:10">
      <c r="A520" s="457" t="s">
        <v>2142</v>
      </c>
      <c r="B520" s="457"/>
      <c r="C520" s="457"/>
      <c r="D520" s="128"/>
      <c r="E520" s="130">
        <f>SUM(E521+E550+E558+E574)</f>
        <v>17840.099999999999</v>
      </c>
      <c r="F520" s="130">
        <f>SUM(F521+F550+F558+F574)</f>
        <v>1985</v>
      </c>
      <c r="G520" s="130">
        <f>SUM(G521+G550+G558+G574)</f>
        <v>103453</v>
      </c>
      <c r="H520" s="129"/>
      <c r="I520" s="129"/>
      <c r="J520" s="129"/>
    </row>
    <row r="521" spans="1:10">
      <c r="A521" s="475" t="s">
        <v>1935</v>
      </c>
      <c r="B521" s="475"/>
      <c r="C521" s="475"/>
      <c r="D521" s="155"/>
      <c r="E521" s="118">
        <v>8732</v>
      </c>
      <c r="F521" s="118">
        <v>741</v>
      </c>
      <c r="G521" s="118">
        <v>43660</v>
      </c>
      <c r="H521" s="119"/>
      <c r="I521" s="119"/>
      <c r="J521" s="119"/>
    </row>
    <row r="522" spans="1:10" ht="22.5">
      <c r="A522" s="85">
        <v>1</v>
      </c>
      <c r="B522" s="229" t="s">
        <v>1936</v>
      </c>
      <c r="C522" s="230" t="s">
        <v>1937</v>
      </c>
      <c r="D522" s="231" t="s">
        <v>1102</v>
      </c>
      <c r="E522" s="232">
        <v>600</v>
      </c>
      <c r="F522" s="233">
        <v>50</v>
      </c>
      <c r="G522" s="234">
        <v>3000</v>
      </c>
      <c r="H522" s="231" t="s">
        <v>1938</v>
      </c>
      <c r="I522" s="41">
        <v>2015.12</v>
      </c>
      <c r="J522" s="258">
        <v>2016.11</v>
      </c>
    </row>
    <row r="523" spans="1:10" ht="22.5">
      <c r="A523" s="85">
        <v>2</v>
      </c>
      <c r="B523" s="235" t="s">
        <v>1939</v>
      </c>
      <c r="C523" s="231" t="s">
        <v>1937</v>
      </c>
      <c r="D523" s="231" t="s">
        <v>1102</v>
      </c>
      <c r="E523" s="232">
        <v>600</v>
      </c>
      <c r="F523" s="233">
        <v>50</v>
      </c>
      <c r="G523" s="234">
        <v>3000</v>
      </c>
      <c r="H523" s="231" t="s">
        <v>1940</v>
      </c>
      <c r="I523" s="41">
        <v>2015.12</v>
      </c>
      <c r="J523" s="258">
        <v>2016.11</v>
      </c>
    </row>
    <row r="524" spans="1:10" ht="22.5">
      <c r="A524" s="85">
        <v>3</v>
      </c>
      <c r="B524" s="235" t="s">
        <v>1941</v>
      </c>
      <c r="C524" s="231" t="s">
        <v>1937</v>
      </c>
      <c r="D524" s="231" t="s">
        <v>1102</v>
      </c>
      <c r="E524" s="234">
        <v>960</v>
      </c>
      <c r="F524" s="233">
        <v>80</v>
      </c>
      <c r="G524" s="234">
        <v>4800</v>
      </c>
      <c r="H524" s="231" t="s">
        <v>1942</v>
      </c>
      <c r="I524" s="41">
        <v>2015.12</v>
      </c>
      <c r="J524" s="258">
        <v>2016.11</v>
      </c>
    </row>
    <row r="525" spans="1:10" ht="22.5">
      <c r="A525" s="85">
        <v>4</v>
      </c>
      <c r="B525" s="235" t="s">
        <v>1943</v>
      </c>
      <c r="C525" s="231" t="s">
        <v>1937</v>
      </c>
      <c r="D525" s="231" t="s">
        <v>1102</v>
      </c>
      <c r="E525" s="232">
        <v>1200</v>
      </c>
      <c r="F525" s="233">
        <v>50</v>
      </c>
      <c r="G525" s="234">
        <v>6000</v>
      </c>
      <c r="H525" s="231" t="s">
        <v>1944</v>
      </c>
      <c r="I525" s="41">
        <v>2015.12</v>
      </c>
      <c r="J525" s="258">
        <v>2016.11</v>
      </c>
    </row>
    <row r="526" spans="1:10" ht="22.5">
      <c r="A526" s="85">
        <v>5</v>
      </c>
      <c r="B526" s="235" t="s">
        <v>1945</v>
      </c>
      <c r="C526" s="231" t="s">
        <v>1937</v>
      </c>
      <c r="D526" s="231" t="s">
        <v>1102</v>
      </c>
      <c r="E526" s="234">
        <v>480</v>
      </c>
      <c r="F526" s="233">
        <v>40</v>
      </c>
      <c r="G526" s="234">
        <v>2400</v>
      </c>
      <c r="H526" s="35" t="s">
        <v>1946</v>
      </c>
      <c r="I526" s="41">
        <v>2015.12</v>
      </c>
      <c r="J526" s="258">
        <v>2016.11</v>
      </c>
    </row>
    <row r="527" spans="1:10" ht="22.5">
      <c r="A527" s="85">
        <v>6</v>
      </c>
      <c r="B527" s="235" t="s">
        <v>1947</v>
      </c>
      <c r="C527" s="231" t="s">
        <v>1937</v>
      </c>
      <c r="D527" s="231" t="s">
        <v>1102</v>
      </c>
      <c r="E527" s="234">
        <v>600</v>
      </c>
      <c r="F527" s="233">
        <v>50</v>
      </c>
      <c r="G527" s="234">
        <v>3000</v>
      </c>
      <c r="H527" s="35" t="s">
        <v>1948</v>
      </c>
      <c r="I527" s="41">
        <v>2015.12</v>
      </c>
      <c r="J527" s="258">
        <v>2016.11</v>
      </c>
    </row>
    <row r="528" spans="1:10">
      <c r="A528" s="85">
        <v>7</v>
      </c>
      <c r="B528" s="480" t="s">
        <v>1949</v>
      </c>
      <c r="C528" s="236" t="s">
        <v>1950</v>
      </c>
      <c r="D528" s="436" t="s">
        <v>794</v>
      </c>
      <c r="E528" s="417">
        <v>1404</v>
      </c>
      <c r="F528" s="417">
        <v>117</v>
      </c>
      <c r="G528" s="417">
        <v>7020</v>
      </c>
      <c r="H528" s="35" t="s">
        <v>1951</v>
      </c>
      <c r="I528" s="41" t="s">
        <v>1952</v>
      </c>
      <c r="J528" s="35">
        <v>2017.6</v>
      </c>
    </row>
    <row r="529" spans="1:10">
      <c r="A529" s="85">
        <v>8</v>
      </c>
      <c r="B529" s="481"/>
      <c r="C529" s="236" t="s">
        <v>1950</v>
      </c>
      <c r="D529" s="437"/>
      <c r="E529" s="418"/>
      <c r="F529" s="418"/>
      <c r="G529" s="418"/>
      <c r="H529" s="35" t="s">
        <v>1953</v>
      </c>
      <c r="I529" s="41" t="s">
        <v>1954</v>
      </c>
      <c r="J529" s="35">
        <v>2017.6</v>
      </c>
    </row>
    <row r="530" spans="1:10">
      <c r="A530" s="85">
        <v>9</v>
      </c>
      <c r="B530" s="481"/>
      <c r="C530" s="236" t="s">
        <v>1950</v>
      </c>
      <c r="D530" s="437"/>
      <c r="E530" s="418"/>
      <c r="F530" s="418"/>
      <c r="G530" s="418"/>
      <c r="H530" s="35" t="s">
        <v>1955</v>
      </c>
      <c r="I530" s="41" t="s">
        <v>1956</v>
      </c>
      <c r="J530" s="35">
        <v>2017.6</v>
      </c>
    </row>
    <row r="531" spans="1:10">
      <c r="A531" s="85">
        <v>10</v>
      </c>
      <c r="B531" s="481"/>
      <c r="C531" s="236" t="s">
        <v>1950</v>
      </c>
      <c r="D531" s="437"/>
      <c r="E531" s="418"/>
      <c r="F531" s="418"/>
      <c r="G531" s="418"/>
      <c r="H531" s="35" t="s">
        <v>1957</v>
      </c>
      <c r="I531" s="41" t="s">
        <v>1958</v>
      </c>
      <c r="J531" s="35">
        <v>2017.6</v>
      </c>
    </row>
    <row r="532" spans="1:10">
      <c r="A532" s="85">
        <v>11</v>
      </c>
      <c r="B532" s="481"/>
      <c r="C532" s="236" t="s">
        <v>1950</v>
      </c>
      <c r="D532" s="437"/>
      <c r="E532" s="418"/>
      <c r="F532" s="418"/>
      <c r="G532" s="418"/>
      <c r="H532" s="35" t="s">
        <v>1959</v>
      </c>
      <c r="I532" s="41" t="s">
        <v>1960</v>
      </c>
      <c r="J532" s="35">
        <v>2017.6</v>
      </c>
    </row>
    <row r="533" spans="1:10">
      <c r="A533" s="85">
        <v>12</v>
      </c>
      <c r="B533" s="481"/>
      <c r="C533" s="236" t="s">
        <v>1950</v>
      </c>
      <c r="D533" s="437"/>
      <c r="E533" s="418"/>
      <c r="F533" s="418"/>
      <c r="G533" s="418"/>
      <c r="H533" s="35" t="s">
        <v>1961</v>
      </c>
      <c r="I533" s="41" t="s">
        <v>1962</v>
      </c>
      <c r="J533" s="35">
        <v>2017.6</v>
      </c>
    </row>
    <row r="534" spans="1:10">
      <c r="A534" s="85">
        <v>13</v>
      </c>
      <c r="B534" s="481"/>
      <c r="C534" s="236" t="s">
        <v>1950</v>
      </c>
      <c r="D534" s="437"/>
      <c r="E534" s="418"/>
      <c r="F534" s="418"/>
      <c r="G534" s="418"/>
      <c r="H534" s="35" t="s">
        <v>1963</v>
      </c>
      <c r="I534" s="41" t="s">
        <v>1954</v>
      </c>
      <c r="J534" s="35">
        <v>2017.6</v>
      </c>
    </row>
    <row r="535" spans="1:10">
      <c r="A535" s="85">
        <v>14</v>
      </c>
      <c r="B535" s="482"/>
      <c r="C535" s="236" t="s">
        <v>1950</v>
      </c>
      <c r="D535" s="438"/>
      <c r="E535" s="419"/>
      <c r="F535" s="419"/>
      <c r="G535" s="419"/>
      <c r="H535" s="35" t="s">
        <v>1964</v>
      </c>
      <c r="I535" s="41" t="s">
        <v>1562</v>
      </c>
      <c r="J535" s="35">
        <v>2017.6</v>
      </c>
    </row>
    <row r="536" spans="1:10">
      <c r="A536" s="85">
        <v>15</v>
      </c>
      <c r="B536" s="480" t="s">
        <v>1949</v>
      </c>
      <c r="C536" s="236" t="s">
        <v>1950</v>
      </c>
      <c r="D536" s="436" t="s">
        <v>882</v>
      </c>
      <c r="E536" s="417">
        <v>192</v>
      </c>
      <c r="F536" s="417">
        <v>16</v>
      </c>
      <c r="G536" s="417">
        <v>960</v>
      </c>
      <c r="H536" s="35" t="s">
        <v>1965</v>
      </c>
      <c r="I536" s="41" t="s">
        <v>1954</v>
      </c>
      <c r="J536" s="35">
        <v>2017.6</v>
      </c>
    </row>
    <row r="537" spans="1:10">
      <c r="A537" s="85">
        <v>16</v>
      </c>
      <c r="B537" s="481"/>
      <c r="C537" s="236" t="s">
        <v>1950</v>
      </c>
      <c r="D537" s="437"/>
      <c r="E537" s="418"/>
      <c r="F537" s="418"/>
      <c r="G537" s="418"/>
      <c r="H537" s="35" t="s">
        <v>1966</v>
      </c>
      <c r="I537" s="41" t="s">
        <v>1954</v>
      </c>
      <c r="J537" s="35">
        <v>2017.6</v>
      </c>
    </row>
    <row r="538" spans="1:10">
      <c r="A538" s="85">
        <v>17</v>
      </c>
      <c r="B538" s="482"/>
      <c r="C538" s="236" t="s">
        <v>1950</v>
      </c>
      <c r="D538" s="438"/>
      <c r="E538" s="419"/>
      <c r="F538" s="419"/>
      <c r="G538" s="419"/>
      <c r="H538" s="35" t="s">
        <v>1967</v>
      </c>
      <c r="I538" s="41" t="s">
        <v>1968</v>
      </c>
      <c r="J538" s="35">
        <v>2017.6</v>
      </c>
    </row>
    <row r="539" spans="1:10">
      <c r="A539" s="85">
        <v>18</v>
      </c>
      <c r="B539" s="233" t="s">
        <v>1969</v>
      </c>
      <c r="C539" s="231" t="s">
        <v>1970</v>
      </c>
      <c r="D539" s="231" t="s">
        <v>794</v>
      </c>
      <c r="E539" s="234">
        <v>210</v>
      </c>
      <c r="F539" s="233">
        <v>30</v>
      </c>
      <c r="G539" s="233">
        <v>1050</v>
      </c>
      <c r="H539" s="35" t="s">
        <v>1970</v>
      </c>
      <c r="I539" s="41" t="s">
        <v>1952</v>
      </c>
      <c r="J539" s="35">
        <v>2017.6</v>
      </c>
    </row>
    <row r="540" spans="1:10">
      <c r="A540" s="85">
        <v>19</v>
      </c>
      <c r="B540" s="237" t="s">
        <v>1971</v>
      </c>
      <c r="C540" s="231" t="s">
        <v>1972</v>
      </c>
      <c r="D540" s="231" t="s">
        <v>794</v>
      </c>
      <c r="E540" s="234">
        <v>240</v>
      </c>
      <c r="F540" s="233">
        <v>30</v>
      </c>
      <c r="G540" s="234">
        <v>1200</v>
      </c>
      <c r="H540" s="35" t="s">
        <v>1972</v>
      </c>
      <c r="I540" s="41" t="s">
        <v>1445</v>
      </c>
      <c r="J540" s="35">
        <v>2017.6</v>
      </c>
    </row>
    <row r="541" spans="1:10">
      <c r="A541" s="85">
        <v>20</v>
      </c>
      <c r="B541" s="233" t="s">
        <v>1973</v>
      </c>
      <c r="C541" s="231" t="s">
        <v>2143</v>
      </c>
      <c r="D541" s="231" t="s">
        <v>794</v>
      </c>
      <c r="E541" s="234">
        <v>720</v>
      </c>
      <c r="F541" s="233">
        <v>60</v>
      </c>
      <c r="G541" s="234">
        <v>3600</v>
      </c>
      <c r="H541" s="35" t="s">
        <v>2143</v>
      </c>
      <c r="I541" s="41" t="s">
        <v>1562</v>
      </c>
      <c r="J541" s="35">
        <v>2017.6</v>
      </c>
    </row>
    <row r="542" spans="1:10">
      <c r="A542" s="85">
        <v>21</v>
      </c>
      <c r="B542" s="480" t="s">
        <v>1974</v>
      </c>
      <c r="C542" s="236" t="s">
        <v>1975</v>
      </c>
      <c r="D542" s="436" t="s">
        <v>794</v>
      </c>
      <c r="E542" s="417">
        <v>1526</v>
      </c>
      <c r="F542" s="417">
        <v>168</v>
      </c>
      <c r="G542" s="417">
        <v>7630</v>
      </c>
      <c r="H542" s="35" t="s">
        <v>1976</v>
      </c>
      <c r="I542" s="41" t="s">
        <v>1977</v>
      </c>
      <c r="J542" s="35">
        <v>2017.6</v>
      </c>
    </row>
    <row r="543" spans="1:10">
      <c r="A543" s="85">
        <v>22</v>
      </c>
      <c r="B543" s="481"/>
      <c r="C543" s="236" t="s">
        <v>1975</v>
      </c>
      <c r="D543" s="437"/>
      <c r="E543" s="418"/>
      <c r="F543" s="418"/>
      <c r="G543" s="418"/>
      <c r="H543" s="35" t="s">
        <v>1978</v>
      </c>
      <c r="I543" s="41" t="s">
        <v>1956</v>
      </c>
      <c r="J543" s="35">
        <v>2017.6</v>
      </c>
    </row>
    <row r="544" spans="1:10">
      <c r="A544" s="85">
        <v>23</v>
      </c>
      <c r="B544" s="481"/>
      <c r="C544" s="236" t="s">
        <v>1975</v>
      </c>
      <c r="D544" s="437"/>
      <c r="E544" s="418"/>
      <c r="F544" s="418"/>
      <c r="G544" s="418"/>
      <c r="H544" s="35" t="s">
        <v>1979</v>
      </c>
      <c r="I544" s="41" t="s">
        <v>1980</v>
      </c>
      <c r="J544" s="35">
        <v>2017.6</v>
      </c>
    </row>
    <row r="545" spans="1:10">
      <c r="A545" s="85">
        <v>24</v>
      </c>
      <c r="B545" s="481"/>
      <c r="C545" s="236" t="s">
        <v>1975</v>
      </c>
      <c r="D545" s="437"/>
      <c r="E545" s="418"/>
      <c r="F545" s="418"/>
      <c r="G545" s="418"/>
      <c r="H545" s="35" t="s">
        <v>1981</v>
      </c>
      <c r="I545" s="41" t="s">
        <v>1962</v>
      </c>
      <c r="J545" s="35">
        <v>2017.6</v>
      </c>
    </row>
    <row r="546" spans="1:10">
      <c r="A546" s="85">
        <v>25</v>
      </c>
      <c r="B546" s="481"/>
      <c r="C546" s="236" t="s">
        <v>1975</v>
      </c>
      <c r="D546" s="437"/>
      <c r="E546" s="418"/>
      <c r="F546" s="418"/>
      <c r="G546" s="418"/>
      <c r="H546" s="35" t="s">
        <v>1982</v>
      </c>
      <c r="I546" s="41" t="s">
        <v>1983</v>
      </c>
      <c r="J546" s="35">
        <v>2017.6</v>
      </c>
    </row>
    <row r="547" spans="1:10">
      <c r="A547" s="85">
        <v>26</v>
      </c>
      <c r="B547" s="481"/>
      <c r="C547" s="236" t="s">
        <v>1975</v>
      </c>
      <c r="D547" s="437"/>
      <c r="E547" s="418"/>
      <c r="F547" s="418"/>
      <c r="G547" s="418"/>
      <c r="H547" s="35" t="s">
        <v>1984</v>
      </c>
      <c r="I547" s="41" t="s">
        <v>1516</v>
      </c>
      <c r="J547" s="35">
        <v>2017.6</v>
      </c>
    </row>
    <row r="548" spans="1:10">
      <c r="A548" s="85">
        <v>27</v>
      </c>
      <c r="B548" s="481"/>
      <c r="C548" s="236" t="s">
        <v>1975</v>
      </c>
      <c r="D548" s="437"/>
      <c r="E548" s="418"/>
      <c r="F548" s="418"/>
      <c r="G548" s="418"/>
      <c r="H548" s="35" t="s">
        <v>1985</v>
      </c>
      <c r="I548" s="41" t="s">
        <v>1956</v>
      </c>
      <c r="J548" s="35">
        <v>2017.6</v>
      </c>
    </row>
    <row r="549" spans="1:10">
      <c r="A549" s="85">
        <v>28</v>
      </c>
      <c r="B549" s="482"/>
      <c r="C549" s="236" t="s">
        <v>1975</v>
      </c>
      <c r="D549" s="438"/>
      <c r="E549" s="419"/>
      <c r="F549" s="419"/>
      <c r="G549" s="419"/>
      <c r="H549" s="126" t="s">
        <v>1986</v>
      </c>
      <c r="I549" s="252" t="s">
        <v>1956</v>
      </c>
      <c r="J549" s="126">
        <v>2017.6</v>
      </c>
    </row>
    <row r="550" spans="1:10">
      <c r="A550" s="476" t="s">
        <v>1987</v>
      </c>
      <c r="B550" s="477"/>
      <c r="C550" s="478"/>
      <c r="D550" s="238"/>
      <c r="E550" s="239">
        <v>2428</v>
      </c>
      <c r="F550" s="239">
        <v>451</v>
      </c>
      <c r="G550" s="239">
        <v>19469</v>
      </c>
      <c r="H550" s="238"/>
      <c r="I550" s="238"/>
      <c r="J550" s="238"/>
    </row>
    <row r="551" spans="1:10">
      <c r="A551" s="35">
        <v>29</v>
      </c>
      <c r="B551" s="191" t="s">
        <v>1988</v>
      </c>
      <c r="C551" s="231" t="s">
        <v>2145</v>
      </c>
      <c r="D551" s="240" t="s">
        <v>882</v>
      </c>
      <c r="E551" s="161">
        <v>103</v>
      </c>
      <c r="F551" s="127">
        <v>23</v>
      </c>
      <c r="G551" s="230">
        <v>713</v>
      </c>
      <c r="H551" s="230" t="s">
        <v>1989</v>
      </c>
      <c r="I551" s="161" t="s">
        <v>1990</v>
      </c>
      <c r="J551" s="259" t="s">
        <v>0</v>
      </c>
    </row>
    <row r="552" spans="1:10">
      <c r="A552" s="35">
        <v>30</v>
      </c>
      <c r="B552" s="191" t="s">
        <v>1</v>
      </c>
      <c r="C552" s="231" t="s">
        <v>2</v>
      </c>
      <c r="D552" s="241" t="s">
        <v>882</v>
      </c>
      <c r="E552" s="41">
        <v>165</v>
      </c>
      <c r="F552" s="35">
        <v>35</v>
      </c>
      <c r="G552" s="231">
        <v>1400</v>
      </c>
      <c r="H552" s="231" t="s">
        <v>3</v>
      </c>
      <c r="I552" s="41" t="s">
        <v>4</v>
      </c>
      <c r="J552" s="260" t="s">
        <v>5</v>
      </c>
    </row>
    <row r="553" spans="1:10" ht="22.5">
      <c r="A553" s="35">
        <v>31</v>
      </c>
      <c r="B553" s="242" t="s">
        <v>6</v>
      </c>
      <c r="C553" s="231" t="s">
        <v>2145</v>
      </c>
      <c r="D553" s="241" t="s">
        <v>1102</v>
      </c>
      <c r="E553" s="41">
        <v>1125</v>
      </c>
      <c r="F553" s="191">
        <v>200</v>
      </c>
      <c r="G553" s="231">
        <v>12000</v>
      </c>
      <c r="H553" s="231" t="s">
        <v>2144</v>
      </c>
      <c r="I553" s="41" t="s">
        <v>1489</v>
      </c>
      <c r="J553" s="260" t="s">
        <v>7</v>
      </c>
    </row>
    <row r="554" spans="1:10" ht="22.5">
      <c r="A554" s="35">
        <v>32</v>
      </c>
      <c r="B554" s="242" t="s">
        <v>8</v>
      </c>
      <c r="C554" s="231" t="s">
        <v>9</v>
      </c>
      <c r="D554" s="241" t="s">
        <v>794</v>
      </c>
      <c r="E554" s="41">
        <v>580</v>
      </c>
      <c r="F554" s="191">
        <v>48</v>
      </c>
      <c r="G554" s="231">
        <v>2880</v>
      </c>
      <c r="H554" s="231" t="s">
        <v>10</v>
      </c>
      <c r="I554" s="41" t="s">
        <v>11</v>
      </c>
      <c r="J554" s="260" t="s">
        <v>12</v>
      </c>
    </row>
    <row r="555" spans="1:10">
      <c r="A555" s="35">
        <v>33</v>
      </c>
      <c r="B555" s="242" t="s">
        <v>13</v>
      </c>
      <c r="C555" s="231" t="s">
        <v>2145</v>
      </c>
      <c r="D555" s="241" t="s">
        <v>882</v>
      </c>
      <c r="E555" s="41">
        <v>75</v>
      </c>
      <c r="F555" s="191">
        <v>12</v>
      </c>
      <c r="G555" s="114">
        <v>720</v>
      </c>
      <c r="H555" s="35" t="s">
        <v>14</v>
      </c>
      <c r="I555" s="41" t="s">
        <v>1477</v>
      </c>
      <c r="J555" s="35" t="s">
        <v>15</v>
      </c>
    </row>
    <row r="556" spans="1:10">
      <c r="A556" s="35">
        <v>34</v>
      </c>
      <c r="B556" s="242" t="s">
        <v>16</v>
      </c>
      <c r="C556" s="231" t="s">
        <v>17</v>
      </c>
      <c r="D556" s="241" t="s">
        <v>794</v>
      </c>
      <c r="E556" s="41">
        <v>380</v>
      </c>
      <c r="F556" s="191">
        <v>33</v>
      </c>
      <c r="G556" s="114">
        <v>1756</v>
      </c>
      <c r="H556" s="35" t="s">
        <v>18</v>
      </c>
      <c r="I556" s="41" t="s">
        <v>19</v>
      </c>
      <c r="J556" s="35" t="s">
        <v>20</v>
      </c>
    </row>
    <row r="557" spans="1:10">
      <c r="A557" s="35">
        <v>35</v>
      </c>
      <c r="B557" s="242" t="s">
        <v>21</v>
      </c>
      <c r="C557" s="231" t="s">
        <v>2145</v>
      </c>
      <c r="D557" s="241" t="s">
        <v>794</v>
      </c>
      <c r="E557" s="41">
        <v>375</v>
      </c>
      <c r="F557" s="191">
        <v>100</v>
      </c>
      <c r="G557" s="114">
        <v>5950</v>
      </c>
      <c r="H557" s="35" t="s">
        <v>22</v>
      </c>
      <c r="I557" s="41">
        <v>2015.12</v>
      </c>
      <c r="J557" s="35">
        <v>2017.2</v>
      </c>
    </row>
    <row r="558" spans="1:10">
      <c r="A558" s="479" t="s">
        <v>23</v>
      </c>
      <c r="B558" s="479"/>
      <c r="C558" s="479"/>
      <c r="D558" s="243"/>
      <c r="E558" s="238">
        <v>3063.1</v>
      </c>
      <c r="F558" s="238">
        <v>388</v>
      </c>
      <c r="G558" s="238">
        <v>18934</v>
      </c>
      <c r="H558" s="238"/>
      <c r="I558" s="238"/>
      <c r="J558" s="238"/>
    </row>
    <row r="559" spans="1:10">
      <c r="A559" s="35">
        <v>36</v>
      </c>
      <c r="B559" s="244" t="s">
        <v>24</v>
      </c>
      <c r="C559" s="244" t="s">
        <v>25</v>
      </c>
      <c r="D559" s="245" t="s">
        <v>794</v>
      </c>
      <c r="E559" s="41">
        <v>209.3</v>
      </c>
      <c r="F559" s="41">
        <v>24</v>
      </c>
      <c r="G559" s="41">
        <v>1150.3</v>
      </c>
      <c r="H559" s="244" t="s">
        <v>25</v>
      </c>
      <c r="I559" s="41" t="s">
        <v>1958</v>
      </c>
      <c r="J559" s="86">
        <v>2017.6</v>
      </c>
    </row>
    <row r="560" spans="1:10">
      <c r="A560" s="35">
        <v>37</v>
      </c>
      <c r="B560" s="244" t="s">
        <v>26</v>
      </c>
      <c r="C560" s="244" t="s">
        <v>27</v>
      </c>
      <c r="D560" s="245" t="s">
        <v>794</v>
      </c>
      <c r="E560" s="41">
        <v>102.6</v>
      </c>
      <c r="F560" s="41">
        <v>8</v>
      </c>
      <c r="G560" s="41">
        <v>546.79999999999995</v>
      </c>
      <c r="H560" s="244" t="s">
        <v>27</v>
      </c>
      <c r="I560" s="41" t="s">
        <v>1962</v>
      </c>
      <c r="J560" s="86">
        <v>2016.5</v>
      </c>
    </row>
    <row r="561" spans="1:10">
      <c r="A561" s="35">
        <v>38</v>
      </c>
      <c r="B561" s="246" t="s">
        <v>28</v>
      </c>
      <c r="C561" s="246" t="s">
        <v>29</v>
      </c>
      <c r="D561" s="245" t="s">
        <v>794</v>
      </c>
      <c r="E561" s="41">
        <v>246.3</v>
      </c>
      <c r="F561" s="247">
        <v>30</v>
      </c>
      <c r="G561" s="41">
        <v>1353.45</v>
      </c>
      <c r="H561" s="246" t="s">
        <v>29</v>
      </c>
      <c r="I561" s="41" t="s">
        <v>1954</v>
      </c>
      <c r="J561" s="86">
        <v>2017.6</v>
      </c>
    </row>
    <row r="562" spans="1:10">
      <c r="A562" s="35">
        <v>39</v>
      </c>
      <c r="B562" s="244" t="s">
        <v>30</v>
      </c>
      <c r="C562" s="244" t="s">
        <v>31</v>
      </c>
      <c r="D562" s="245" t="s">
        <v>794</v>
      </c>
      <c r="E562" s="41">
        <v>320.60000000000002</v>
      </c>
      <c r="F562" s="247">
        <v>44</v>
      </c>
      <c r="G562" s="41">
        <v>1707.18</v>
      </c>
      <c r="H562" s="244" t="s">
        <v>31</v>
      </c>
      <c r="I562" s="41" t="s">
        <v>1954</v>
      </c>
      <c r="J562" s="86">
        <v>2017.6</v>
      </c>
    </row>
    <row r="563" spans="1:10">
      <c r="A563" s="35">
        <v>40</v>
      </c>
      <c r="B563" s="244" t="s">
        <v>32</v>
      </c>
      <c r="C563" s="244" t="s">
        <v>33</v>
      </c>
      <c r="D563" s="245" t="s">
        <v>794</v>
      </c>
      <c r="E563" s="41">
        <v>232.4</v>
      </c>
      <c r="F563" s="247">
        <v>30</v>
      </c>
      <c r="G563" s="41">
        <v>1238.1600000000001</v>
      </c>
      <c r="H563" s="244" t="s">
        <v>33</v>
      </c>
      <c r="I563" s="41" t="s">
        <v>1954</v>
      </c>
      <c r="J563" s="86">
        <v>2017.6</v>
      </c>
    </row>
    <row r="564" spans="1:10">
      <c r="A564" s="35">
        <v>41</v>
      </c>
      <c r="B564" s="244" t="s">
        <v>34</v>
      </c>
      <c r="C564" s="244" t="s">
        <v>35</v>
      </c>
      <c r="D564" s="245" t="s">
        <v>794</v>
      </c>
      <c r="E564" s="41">
        <v>221.1</v>
      </c>
      <c r="F564" s="41">
        <v>30</v>
      </c>
      <c r="G564" s="41">
        <v>1211.68</v>
      </c>
      <c r="H564" s="244" t="s">
        <v>35</v>
      </c>
      <c r="I564" s="41" t="s">
        <v>1954</v>
      </c>
      <c r="J564" s="86">
        <v>2017.6</v>
      </c>
    </row>
    <row r="565" spans="1:10">
      <c r="A565" s="35">
        <v>42</v>
      </c>
      <c r="B565" s="244" t="s">
        <v>36</v>
      </c>
      <c r="C565" s="213" t="s">
        <v>37</v>
      </c>
      <c r="D565" s="248" t="s">
        <v>882</v>
      </c>
      <c r="E565" s="41">
        <v>85.6</v>
      </c>
      <c r="F565" s="41">
        <v>25</v>
      </c>
      <c r="G565" s="41">
        <v>1776.31</v>
      </c>
      <c r="H565" s="249" t="s">
        <v>37</v>
      </c>
      <c r="I565" s="41" t="s">
        <v>38</v>
      </c>
      <c r="J565" s="41">
        <v>2016.1</v>
      </c>
    </row>
    <row r="566" spans="1:10">
      <c r="A566" s="35">
        <v>43</v>
      </c>
      <c r="B566" s="244" t="s">
        <v>39</v>
      </c>
      <c r="C566" s="213" t="s">
        <v>40</v>
      </c>
      <c r="D566" s="248" t="s">
        <v>882</v>
      </c>
      <c r="E566" s="41">
        <v>145</v>
      </c>
      <c r="F566" s="41">
        <v>35</v>
      </c>
      <c r="G566" s="41">
        <v>1330</v>
      </c>
      <c r="H566" s="249" t="s">
        <v>40</v>
      </c>
      <c r="I566" s="41" t="s">
        <v>41</v>
      </c>
      <c r="J566" s="41">
        <v>2016.2</v>
      </c>
    </row>
    <row r="567" spans="1:10">
      <c r="A567" s="35">
        <v>44</v>
      </c>
      <c r="B567" s="244" t="s">
        <v>42</v>
      </c>
      <c r="C567" s="213" t="s">
        <v>43</v>
      </c>
      <c r="D567" s="245" t="s">
        <v>794</v>
      </c>
      <c r="E567" s="41">
        <v>433.9</v>
      </c>
      <c r="F567" s="41">
        <v>40</v>
      </c>
      <c r="G567" s="41">
        <v>2393.17</v>
      </c>
      <c r="H567" s="249" t="s">
        <v>43</v>
      </c>
      <c r="I567" s="41" t="s">
        <v>1983</v>
      </c>
      <c r="J567" s="86">
        <v>2017.6</v>
      </c>
    </row>
    <row r="568" spans="1:10">
      <c r="A568" s="35">
        <v>45</v>
      </c>
      <c r="B568" s="244" t="s">
        <v>44</v>
      </c>
      <c r="C568" s="213" t="s">
        <v>45</v>
      </c>
      <c r="D568" s="245" t="s">
        <v>794</v>
      </c>
      <c r="E568" s="41">
        <v>55.7</v>
      </c>
      <c r="F568" s="41">
        <v>14</v>
      </c>
      <c r="G568" s="41">
        <v>507.18</v>
      </c>
      <c r="H568" s="249" t="s">
        <v>45</v>
      </c>
      <c r="I568" s="41" t="s">
        <v>1980</v>
      </c>
      <c r="J568" s="86">
        <v>2017.6</v>
      </c>
    </row>
    <row r="569" spans="1:10">
      <c r="A569" s="35">
        <v>46</v>
      </c>
      <c r="B569" s="244" t="s">
        <v>46</v>
      </c>
      <c r="C569" s="194" t="s">
        <v>47</v>
      </c>
      <c r="D569" s="245" t="s">
        <v>794</v>
      </c>
      <c r="E569" s="41">
        <v>261.60000000000002</v>
      </c>
      <c r="F569" s="41">
        <v>24</v>
      </c>
      <c r="G569" s="41">
        <v>1437.12</v>
      </c>
      <c r="H569" s="194" t="s">
        <v>47</v>
      </c>
      <c r="I569" s="41" t="s">
        <v>1956</v>
      </c>
      <c r="J569" s="86">
        <v>2017.6</v>
      </c>
    </row>
    <row r="570" spans="1:10">
      <c r="A570" s="35">
        <v>47</v>
      </c>
      <c r="B570" s="244" t="s">
        <v>48</v>
      </c>
      <c r="C570" s="213" t="s">
        <v>49</v>
      </c>
      <c r="D570" s="245" t="s">
        <v>794</v>
      </c>
      <c r="E570" s="41">
        <v>149</v>
      </c>
      <c r="F570" s="41">
        <v>24</v>
      </c>
      <c r="G570" s="41">
        <v>964.7</v>
      </c>
      <c r="H570" s="249" t="s">
        <v>49</v>
      </c>
      <c r="I570" s="41" t="s">
        <v>1983</v>
      </c>
      <c r="J570" s="86">
        <v>2017.6</v>
      </c>
    </row>
    <row r="571" spans="1:10">
      <c r="A571" s="35">
        <v>48</v>
      </c>
      <c r="B571" s="244" t="s">
        <v>50</v>
      </c>
      <c r="C571" s="213" t="s">
        <v>51</v>
      </c>
      <c r="D571" s="245" t="s">
        <v>794</v>
      </c>
      <c r="E571" s="41">
        <v>210.2</v>
      </c>
      <c r="F571" s="41">
        <v>20</v>
      </c>
      <c r="G571" s="41">
        <v>1156.5999999999999</v>
      </c>
      <c r="H571" s="249" t="s">
        <v>51</v>
      </c>
      <c r="I571" s="41" t="s">
        <v>1956</v>
      </c>
      <c r="J571" s="86">
        <v>2017.6</v>
      </c>
    </row>
    <row r="572" spans="1:10">
      <c r="A572" s="35">
        <v>49</v>
      </c>
      <c r="B572" s="244" t="s">
        <v>52</v>
      </c>
      <c r="C572" s="213" t="s">
        <v>53</v>
      </c>
      <c r="D572" s="245" t="s">
        <v>794</v>
      </c>
      <c r="E572" s="41">
        <v>182.3</v>
      </c>
      <c r="F572" s="41">
        <v>20</v>
      </c>
      <c r="G572" s="41">
        <v>1023.25</v>
      </c>
      <c r="H572" s="250" t="s">
        <v>53</v>
      </c>
      <c r="I572" s="41" t="s">
        <v>54</v>
      </c>
      <c r="J572" s="86">
        <v>2017.6</v>
      </c>
    </row>
    <row r="573" spans="1:10">
      <c r="A573" s="35">
        <v>50</v>
      </c>
      <c r="B573" s="244" t="s">
        <v>55</v>
      </c>
      <c r="C573" s="213" t="s">
        <v>56</v>
      </c>
      <c r="D573" s="251" t="s">
        <v>794</v>
      </c>
      <c r="E573" s="252">
        <v>207.5</v>
      </c>
      <c r="F573" s="252">
        <v>20</v>
      </c>
      <c r="G573" s="252">
        <v>1138.5</v>
      </c>
      <c r="H573" s="253" t="s">
        <v>56</v>
      </c>
      <c r="I573" s="252" t="s">
        <v>57</v>
      </c>
      <c r="J573" s="120">
        <v>2017.6</v>
      </c>
    </row>
    <row r="574" spans="1:10">
      <c r="A574" s="471" t="s">
        <v>58</v>
      </c>
      <c r="B574" s="472"/>
      <c r="C574" s="473"/>
      <c r="D574" s="254"/>
      <c r="E574" s="118">
        <f>SUM(E575:E585)</f>
        <v>3617</v>
      </c>
      <c r="F574" s="118">
        <f>SUM(F575:F585)</f>
        <v>405</v>
      </c>
      <c r="G574" s="118">
        <f>SUM(G575:G585)</f>
        <v>21390</v>
      </c>
      <c r="H574" s="119"/>
      <c r="I574" s="239"/>
      <c r="J574" s="119"/>
    </row>
    <row r="575" spans="1:10">
      <c r="A575" s="35">
        <v>51</v>
      </c>
      <c r="B575" s="255" t="s">
        <v>59</v>
      </c>
      <c r="C575" s="256" t="s">
        <v>60</v>
      </c>
      <c r="D575" s="256" t="s">
        <v>794</v>
      </c>
      <c r="E575" s="256">
        <v>1580</v>
      </c>
      <c r="F575" s="256">
        <v>114</v>
      </c>
      <c r="G575" s="256">
        <f>F575*60</f>
        <v>6840</v>
      </c>
      <c r="H575" s="256" t="s">
        <v>61</v>
      </c>
      <c r="I575" s="256" t="s">
        <v>62</v>
      </c>
      <c r="J575" s="256" t="s">
        <v>63</v>
      </c>
    </row>
    <row r="576" spans="1:10">
      <c r="A576" s="35">
        <v>52</v>
      </c>
      <c r="B576" s="257" t="s">
        <v>64</v>
      </c>
      <c r="C576" s="33" t="s">
        <v>65</v>
      </c>
      <c r="D576" s="33" t="s">
        <v>794</v>
      </c>
      <c r="E576" s="33">
        <f t="shared" ref="E576:E585" si="2">F576*7</f>
        <v>196</v>
      </c>
      <c r="F576" s="33">
        <v>28</v>
      </c>
      <c r="G576" s="33">
        <f t="shared" ref="G576:G585" si="3">F576*50</f>
        <v>1400</v>
      </c>
      <c r="H576" s="33" t="s">
        <v>66</v>
      </c>
      <c r="I576" s="33" t="s">
        <v>67</v>
      </c>
      <c r="J576" s="33" t="s">
        <v>63</v>
      </c>
    </row>
    <row r="577" spans="1:10">
      <c r="A577" s="35">
        <v>53</v>
      </c>
      <c r="B577" s="257" t="s">
        <v>68</v>
      </c>
      <c r="C577" s="33" t="s">
        <v>69</v>
      </c>
      <c r="D577" s="33" t="s">
        <v>794</v>
      </c>
      <c r="E577" s="33">
        <f t="shared" si="2"/>
        <v>105</v>
      </c>
      <c r="F577" s="33">
        <v>15</v>
      </c>
      <c r="G577" s="33">
        <f t="shared" si="3"/>
        <v>750</v>
      </c>
      <c r="H577" s="33" t="s">
        <v>70</v>
      </c>
      <c r="I577" s="33" t="s">
        <v>71</v>
      </c>
      <c r="J577" s="33" t="s">
        <v>63</v>
      </c>
    </row>
    <row r="578" spans="1:10">
      <c r="A578" s="35">
        <v>54</v>
      </c>
      <c r="B578" s="257" t="s">
        <v>72</v>
      </c>
      <c r="C578" s="33" t="s">
        <v>73</v>
      </c>
      <c r="D578" s="33" t="s">
        <v>794</v>
      </c>
      <c r="E578" s="33">
        <f t="shared" si="2"/>
        <v>210</v>
      </c>
      <c r="F578" s="33">
        <v>30</v>
      </c>
      <c r="G578" s="33">
        <f t="shared" si="3"/>
        <v>1500</v>
      </c>
      <c r="H578" s="33" t="s">
        <v>74</v>
      </c>
      <c r="I578" s="33" t="s">
        <v>75</v>
      </c>
      <c r="J578" s="33" t="s">
        <v>63</v>
      </c>
    </row>
    <row r="579" spans="1:10">
      <c r="A579" s="35">
        <v>55</v>
      </c>
      <c r="B579" s="257" t="s">
        <v>76</v>
      </c>
      <c r="C579" s="33" t="s">
        <v>77</v>
      </c>
      <c r="D579" s="33" t="s">
        <v>794</v>
      </c>
      <c r="E579" s="33">
        <f t="shared" si="2"/>
        <v>392</v>
      </c>
      <c r="F579" s="33">
        <v>56</v>
      </c>
      <c r="G579" s="33">
        <f t="shared" si="3"/>
        <v>2800</v>
      </c>
      <c r="H579" s="33" t="s">
        <v>78</v>
      </c>
      <c r="I579" s="33" t="s">
        <v>79</v>
      </c>
      <c r="J579" s="33" t="s">
        <v>63</v>
      </c>
    </row>
    <row r="580" spans="1:10">
      <c r="A580" s="35">
        <v>56</v>
      </c>
      <c r="B580" s="257" t="s">
        <v>80</v>
      </c>
      <c r="C580" s="33" t="s">
        <v>81</v>
      </c>
      <c r="D580" s="33" t="s">
        <v>794</v>
      </c>
      <c r="E580" s="33">
        <f t="shared" si="2"/>
        <v>126</v>
      </c>
      <c r="F580" s="33">
        <v>18</v>
      </c>
      <c r="G580" s="33">
        <f t="shared" si="3"/>
        <v>900</v>
      </c>
      <c r="H580" s="33" t="s">
        <v>82</v>
      </c>
      <c r="I580" s="33" t="s">
        <v>83</v>
      </c>
      <c r="J580" s="33" t="s">
        <v>63</v>
      </c>
    </row>
    <row r="581" spans="1:10">
      <c r="A581" s="35">
        <v>57</v>
      </c>
      <c r="B581" s="257" t="s">
        <v>84</v>
      </c>
      <c r="C581" s="33" t="s">
        <v>85</v>
      </c>
      <c r="D581" s="33" t="s">
        <v>794</v>
      </c>
      <c r="E581" s="33">
        <f t="shared" si="2"/>
        <v>70</v>
      </c>
      <c r="F581" s="33">
        <v>10</v>
      </c>
      <c r="G581" s="33">
        <f t="shared" si="3"/>
        <v>500</v>
      </c>
      <c r="H581" s="33" t="s">
        <v>86</v>
      </c>
      <c r="I581" s="33" t="s">
        <v>83</v>
      </c>
      <c r="J581" s="33" t="s">
        <v>63</v>
      </c>
    </row>
    <row r="582" spans="1:10">
      <c r="A582" s="35">
        <v>58</v>
      </c>
      <c r="B582" s="257" t="s">
        <v>87</v>
      </c>
      <c r="C582" s="33" t="s">
        <v>88</v>
      </c>
      <c r="D582" s="33" t="s">
        <v>794</v>
      </c>
      <c r="E582" s="33">
        <f t="shared" si="2"/>
        <v>350</v>
      </c>
      <c r="F582" s="33">
        <v>50</v>
      </c>
      <c r="G582" s="33">
        <f t="shared" si="3"/>
        <v>2500</v>
      </c>
      <c r="H582" s="33" t="s">
        <v>89</v>
      </c>
      <c r="I582" s="33" t="s">
        <v>79</v>
      </c>
      <c r="J582" s="33" t="s">
        <v>63</v>
      </c>
    </row>
    <row r="583" spans="1:10">
      <c r="A583" s="35">
        <v>59</v>
      </c>
      <c r="B583" s="257" t="s">
        <v>90</v>
      </c>
      <c r="C583" s="33" t="s">
        <v>91</v>
      </c>
      <c r="D583" s="33" t="s">
        <v>794</v>
      </c>
      <c r="E583" s="33">
        <f t="shared" si="2"/>
        <v>224</v>
      </c>
      <c r="F583" s="33">
        <v>32</v>
      </c>
      <c r="G583" s="33">
        <f t="shared" si="3"/>
        <v>1600</v>
      </c>
      <c r="H583" s="33" t="s">
        <v>92</v>
      </c>
      <c r="I583" s="33" t="s">
        <v>93</v>
      </c>
      <c r="J583" s="33" t="s">
        <v>63</v>
      </c>
    </row>
    <row r="584" spans="1:10">
      <c r="A584" s="35">
        <v>60</v>
      </c>
      <c r="B584" s="257" t="s">
        <v>94</v>
      </c>
      <c r="C584" s="33" t="s">
        <v>95</v>
      </c>
      <c r="D584" s="33" t="s">
        <v>794</v>
      </c>
      <c r="E584" s="33">
        <f t="shared" si="2"/>
        <v>84</v>
      </c>
      <c r="F584" s="33">
        <v>12</v>
      </c>
      <c r="G584" s="33">
        <f t="shared" si="3"/>
        <v>600</v>
      </c>
      <c r="H584" s="33" t="s">
        <v>96</v>
      </c>
      <c r="I584" s="33" t="s">
        <v>79</v>
      </c>
      <c r="J584" s="33" t="s">
        <v>63</v>
      </c>
    </row>
    <row r="585" spans="1:10">
      <c r="A585" s="35">
        <v>61</v>
      </c>
      <c r="B585" s="257" t="s">
        <v>97</v>
      </c>
      <c r="C585" s="33" t="s">
        <v>98</v>
      </c>
      <c r="D585" s="33" t="s">
        <v>794</v>
      </c>
      <c r="E585" s="33">
        <f t="shared" si="2"/>
        <v>280</v>
      </c>
      <c r="F585" s="33">
        <v>40</v>
      </c>
      <c r="G585" s="33">
        <f t="shared" si="3"/>
        <v>2000</v>
      </c>
      <c r="H585" s="33" t="s">
        <v>99</v>
      </c>
      <c r="I585" s="33" t="s">
        <v>83</v>
      </c>
      <c r="J585" s="33" t="s">
        <v>63</v>
      </c>
    </row>
    <row r="586" spans="1:10">
      <c r="A586" s="474" t="s">
        <v>2146</v>
      </c>
      <c r="B586" s="466"/>
      <c r="C586" s="467"/>
      <c r="D586" s="129"/>
      <c r="E586" s="130">
        <f>SUM(E587,E597)</f>
        <v>29890.044999999998</v>
      </c>
      <c r="F586" s="130">
        <f>SUM(F587,F597)</f>
        <v>2722</v>
      </c>
      <c r="G586" s="130">
        <f>SUM(G587,G597)</f>
        <v>161526</v>
      </c>
      <c r="H586" s="129"/>
      <c r="I586" s="129"/>
      <c r="J586" s="129"/>
    </row>
    <row r="587" spans="1:10">
      <c r="A587" s="449" t="s">
        <v>2014</v>
      </c>
      <c r="B587" s="450"/>
      <c r="C587" s="451"/>
      <c r="D587" s="119"/>
      <c r="E587" s="118">
        <f>SUM(E588,E593,E595)</f>
        <v>10685</v>
      </c>
      <c r="F587" s="118">
        <f>SUM(F588,F593,F595)</f>
        <v>646</v>
      </c>
      <c r="G587" s="118">
        <f>SUM(G588,G593,G595)</f>
        <v>38760</v>
      </c>
      <c r="H587" s="119"/>
      <c r="I587" s="119"/>
      <c r="J587" s="119"/>
    </row>
    <row r="588" spans="1:10">
      <c r="A588" s="449" t="s">
        <v>2147</v>
      </c>
      <c r="B588" s="450"/>
      <c r="C588" s="451"/>
      <c r="D588" s="119"/>
      <c r="E588" s="118">
        <f>SUM(E589:E592)</f>
        <v>6621</v>
      </c>
      <c r="F588" s="118">
        <f>SUM(F589:F592)</f>
        <v>374</v>
      </c>
      <c r="G588" s="118">
        <f>SUM(G589:G592)</f>
        <v>22440</v>
      </c>
      <c r="H588" s="119"/>
      <c r="I588" s="35"/>
      <c r="J588" s="35"/>
    </row>
    <row r="589" spans="1:10">
      <c r="A589" s="28">
        <v>1</v>
      </c>
      <c r="B589" s="28" t="s">
        <v>100</v>
      </c>
      <c r="C589" s="28" t="s">
        <v>2148</v>
      </c>
      <c r="D589" s="28" t="s">
        <v>794</v>
      </c>
      <c r="E589" s="28">
        <v>288</v>
      </c>
      <c r="F589" s="28">
        <v>24</v>
      </c>
      <c r="G589" s="217">
        <v>1440</v>
      </c>
      <c r="H589" s="28" t="s">
        <v>101</v>
      </c>
      <c r="I589" s="86">
        <v>2015.12</v>
      </c>
      <c r="J589" s="140">
        <v>2016.11</v>
      </c>
    </row>
    <row r="590" spans="1:10">
      <c r="A590" s="28">
        <v>2</v>
      </c>
      <c r="B590" s="28" t="s">
        <v>102</v>
      </c>
      <c r="C590" s="28" t="s">
        <v>2148</v>
      </c>
      <c r="D590" s="28" t="s">
        <v>1021</v>
      </c>
      <c r="E590" s="28">
        <v>1575</v>
      </c>
      <c r="F590" s="28">
        <v>75</v>
      </c>
      <c r="G590" s="217">
        <v>4500</v>
      </c>
      <c r="H590" s="28" t="s">
        <v>103</v>
      </c>
      <c r="I590" s="86">
        <v>2015.11</v>
      </c>
      <c r="J590" s="140">
        <v>2016.12</v>
      </c>
    </row>
    <row r="591" spans="1:10">
      <c r="A591" s="28">
        <v>3</v>
      </c>
      <c r="B591" s="28" t="s">
        <v>104</v>
      </c>
      <c r="C591" s="28" t="s">
        <v>2148</v>
      </c>
      <c r="D591" s="28" t="s">
        <v>1021</v>
      </c>
      <c r="E591" s="28">
        <v>3402</v>
      </c>
      <c r="F591" s="28">
        <v>162</v>
      </c>
      <c r="G591" s="217">
        <v>9720</v>
      </c>
      <c r="H591" s="28" t="s">
        <v>2149</v>
      </c>
      <c r="I591" s="86">
        <v>2015.11</v>
      </c>
      <c r="J591" s="140">
        <v>2016.12</v>
      </c>
    </row>
    <row r="592" spans="1:10">
      <c r="A592" s="28">
        <v>4</v>
      </c>
      <c r="B592" s="28" t="s">
        <v>105</v>
      </c>
      <c r="C592" s="28" t="s">
        <v>2148</v>
      </c>
      <c r="D592" s="28" t="s">
        <v>794</v>
      </c>
      <c r="E592" s="28">
        <v>1356</v>
      </c>
      <c r="F592" s="28">
        <v>113</v>
      </c>
      <c r="G592" s="217">
        <v>6780</v>
      </c>
      <c r="H592" s="28" t="s">
        <v>106</v>
      </c>
      <c r="I592" s="86">
        <v>2015.12</v>
      </c>
      <c r="J592" s="140">
        <v>2016.12</v>
      </c>
    </row>
    <row r="593" spans="1:10">
      <c r="A593" s="449" t="s">
        <v>2150</v>
      </c>
      <c r="B593" s="450"/>
      <c r="C593" s="451"/>
      <c r="D593" s="119"/>
      <c r="E593" s="118">
        <f>SUM(E594)</f>
        <v>3304</v>
      </c>
      <c r="F593" s="118">
        <f>SUM(F594)</f>
        <v>200</v>
      </c>
      <c r="G593" s="118">
        <f>SUM(G594)</f>
        <v>12000</v>
      </c>
      <c r="H593" s="119"/>
      <c r="I593" s="119"/>
      <c r="J593" s="119"/>
    </row>
    <row r="594" spans="1:10" ht="22.5">
      <c r="A594" s="35">
        <v>5</v>
      </c>
      <c r="B594" s="35" t="s">
        <v>107</v>
      </c>
      <c r="C594" s="35" t="s">
        <v>108</v>
      </c>
      <c r="D594" s="35" t="s">
        <v>794</v>
      </c>
      <c r="E594" s="35">
        <v>3304</v>
      </c>
      <c r="F594" s="35">
        <v>200</v>
      </c>
      <c r="G594" s="35">
        <v>12000</v>
      </c>
      <c r="H594" s="35" t="s">
        <v>109</v>
      </c>
      <c r="I594" s="35">
        <v>2015.12</v>
      </c>
      <c r="J594" s="35">
        <v>2017.12</v>
      </c>
    </row>
    <row r="595" spans="1:10">
      <c r="A595" s="449" t="s">
        <v>110</v>
      </c>
      <c r="B595" s="450"/>
      <c r="C595" s="451"/>
      <c r="D595" s="119"/>
      <c r="E595" s="118">
        <f>SUM(E596)</f>
        <v>760</v>
      </c>
      <c r="F595" s="118">
        <f>SUM(F596)</f>
        <v>72</v>
      </c>
      <c r="G595" s="118">
        <f>SUM(G596)</f>
        <v>4320</v>
      </c>
      <c r="H595" s="119"/>
      <c r="I595" s="119"/>
      <c r="J595" s="119"/>
    </row>
    <row r="596" spans="1:10">
      <c r="A596" s="35">
        <v>6</v>
      </c>
      <c r="B596" s="261" t="s">
        <v>111</v>
      </c>
      <c r="C596" s="261" t="s">
        <v>112</v>
      </c>
      <c r="D596" s="261" t="s">
        <v>937</v>
      </c>
      <c r="E596" s="261">
        <v>760</v>
      </c>
      <c r="F596" s="261">
        <v>72</v>
      </c>
      <c r="G596" s="261">
        <v>4320</v>
      </c>
      <c r="H596" s="261" t="s">
        <v>112</v>
      </c>
      <c r="I596" s="261">
        <v>2015.12</v>
      </c>
      <c r="J596" s="270">
        <v>2016.5</v>
      </c>
    </row>
    <row r="597" spans="1:10">
      <c r="A597" s="449" t="s">
        <v>113</v>
      </c>
      <c r="B597" s="450"/>
      <c r="C597" s="451"/>
      <c r="D597" s="262"/>
      <c r="E597" s="263">
        <f>SUM(E598,E602,E610,E614)</f>
        <v>19205.044999999998</v>
      </c>
      <c r="F597" s="263">
        <f>SUM(F598,F602,F610,F614)</f>
        <v>2076</v>
      </c>
      <c r="G597" s="263">
        <f>SUM(G598,G602,G610,G614)</f>
        <v>122766</v>
      </c>
      <c r="H597" s="262"/>
      <c r="I597" s="262"/>
      <c r="J597" s="271"/>
    </row>
    <row r="598" spans="1:10">
      <c r="A598" s="449" t="s">
        <v>114</v>
      </c>
      <c r="B598" s="450"/>
      <c r="C598" s="451"/>
      <c r="D598" s="119"/>
      <c r="E598" s="119">
        <f>SUM(E599:E601)</f>
        <v>5014</v>
      </c>
      <c r="F598" s="119">
        <f>SUM(F599:F601)</f>
        <v>559</v>
      </c>
      <c r="G598" s="119">
        <f>SUM(G599:G601)</f>
        <v>33428</v>
      </c>
      <c r="H598" s="119"/>
      <c r="I598" s="119"/>
      <c r="J598" s="119"/>
    </row>
    <row r="599" spans="1:10">
      <c r="A599" s="35">
        <v>7</v>
      </c>
      <c r="B599" s="35" t="s">
        <v>115</v>
      </c>
      <c r="C599" s="35" t="s">
        <v>116</v>
      </c>
      <c r="D599" s="35" t="s">
        <v>794</v>
      </c>
      <c r="E599" s="35">
        <v>269</v>
      </c>
      <c r="F599" s="35">
        <v>30</v>
      </c>
      <c r="G599" s="35">
        <v>1794</v>
      </c>
      <c r="H599" s="35" t="s">
        <v>117</v>
      </c>
      <c r="I599" s="35">
        <v>2016.01</v>
      </c>
      <c r="J599" s="35">
        <v>2016.12</v>
      </c>
    </row>
    <row r="600" spans="1:10">
      <c r="A600" s="35">
        <v>8</v>
      </c>
      <c r="B600" s="35" t="s">
        <v>118</v>
      </c>
      <c r="C600" s="35" t="s">
        <v>116</v>
      </c>
      <c r="D600" s="35" t="s">
        <v>794</v>
      </c>
      <c r="E600" s="35">
        <v>592</v>
      </c>
      <c r="F600" s="35">
        <v>66</v>
      </c>
      <c r="G600" s="35">
        <v>3947</v>
      </c>
      <c r="H600" s="35" t="s">
        <v>746</v>
      </c>
      <c r="I600" s="75" t="s">
        <v>1098</v>
      </c>
      <c r="J600" s="35">
        <v>2016.11</v>
      </c>
    </row>
    <row r="601" spans="1:10">
      <c r="A601" s="35">
        <v>9</v>
      </c>
      <c r="B601" s="35" t="s">
        <v>119</v>
      </c>
      <c r="C601" s="35" t="s">
        <v>116</v>
      </c>
      <c r="D601" s="35" t="s">
        <v>794</v>
      </c>
      <c r="E601" s="35">
        <v>4153</v>
      </c>
      <c r="F601" s="35">
        <v>463</v>
      </c>
      <c r="G601" s="35">
        <v>27687</v>
      </c>
      <c r="H601" s="35" t="s">
        <v>120</v>
      </c>
      <c r="I601" s="35">
        <v>2015.11</v>
      </c>
      <c r="J601" s="35">
        <v>2016.12</v>
      </c>
    </row>
    <row r="602" spans="1:10">
      <c r="A602" s="449" t="s">
        <v>2151</v>
      </c>
      <c r="B602" s="450"/>
      <c r="C602" s="451"/>
      <c r="D602" s="188"/>
      <c r="E602" s="119">
        <f>SUM(E603:E609)</f>
        <v>8616</v>
      </c>
      <c r="F602" s="119">
        <f>SUM(F603:F609)</f>
        <v>1012</v>
      </c>
      <c r="G602" s="119">
        <f>SUM(G603:G609)</f>
        <v>60559</v>
      </c>
      <c r="H602" s="119"/>
      <c r="I602" s="272"/>
      <c r="J602" s="272"/>
    </row>
    <row r="603" spans="1:10">
      <c r="A603" s="89">
        <v>10</v>
      </c>
      <c r="B603" s="43" t="s">
        <v>121</v>
      </c>
      <c r="C603" s="35" t="s">
        <v>122</v>
      </c>
      <c r="D603" s="35" t="s">
        <v>794</v>
      </c>
      <c r="E603" s="41">
        <v>630</v>
      </c>
      <c r="F603" s="41">
        <v>70</v>
      </c>
      <c r="G603" s="35">
        <f>F603*60</f>
        <v>4200</v>
      </c>
      <c r="H603" s="43" t="s">
        <v>123</v>
      </c>
      <c r="I603" s="41" t="s">
        <v>124</v>
      </c>
      <c r="J603" s="35"/>
    </row>
    <row r="604" spans="1:10">
      <c r="A604" s="89">
        <v>11</v>
      </c>
      <c r="B604" s="35" t="s">
        <v>125</v>
      </c>
      <c r="C604" s="35" t="s">
        <v>122</v>
      </c>
      <c r="D604" s="35" t="s">
        <v>794</v>
      </c>
      <c r="E604" s="41">
        <v>2277</v>
      </c>
      <c r="F604" s="41">
        <v>246</v>
      </c>
      <c r="G604" s="35">
        <f>F604*60</f>
        <v>14760</v>
      </c>
      <c r="H604" s="35" t="s">
        <v>126</v>
      </c>
      <c r="I604" s="41" t="s">
        <v>1968</v>
      </c>
      <c r="J604" s="35"/>
    </row>
    <row r="605" spans="1:10">
      <c r="A605" s="89">
        <v>12</v>
      </c>
      <c r="B605" s="35" t="s">
        <v>127</v>
      </c>
      <c r="C605" s="35" t="s">
        <v>122</v>
      </c>
      <c r="D605" s="35" t="s">
        <v>794</v>
      </c>
      <c r="E605" s="41">
        <v>702</v>
      </c>
      <c r="F605" s="41">
        <v>78</v>
      </c>
      <c r="G605" s="35">
        <f>F605*60</f>
        <v>4680</v>
      </c>
      <c r="H605" s="35" t="s">
        <v>128</v>
      </c>
      <c r="I605" s="41" t="s">
        <v>129</v>
      </c>
      <c r="J605" s="41"/>
    </row>
    <row r="606" spans="1:10">
      <c r="A606" s="89">
        <v>13</v>
      </c>
      <c r="B606" s="43" t="s">
        <v>130</v>
      </c>
      <c r="C606" s="35" t="s">
        <v>122</v>
      </c>
      <c r="D606" s="35" t="s">
        <v>794</v>
      </c>
      <c r="E606" s="41">
        <v>560</v>
      </c>
      <c r="F606" s="41">
        <v>96</v>
      </c>
      <c r="G606" s="35">
        <f>F606*60</f>
        <v>5760</v>
      </c>
      <c r="H606" s="43" t="s">
        <v>131</v>
      </c>
      <c r="I606" s="41" t="s">
        <v>132</v>
      </c>
      <c r="J606" s="273"/>
    </row>
    <row r="607" spans="1:10">
      <c r="A607" s="89">
        <v>14</v>
      </c>
      <c r="B607" s="43" t="s">
        <v>133</v>
      </c>
      <c r="C607" s="35" t="s">
        <v>122</v>
      </c>
      <c r="D607" s="35" t="s">
        <v>853</v>
      </c>
      <c r="E607" s="41">
        <v>270</v>
      </c>
      <c r="F607" s="41">
        <v>30</v>
      </c>
      <c r="G607" s="35">
        <v>1639</v>
      </c>
      <c r="H607" s="43" t="s">
        <v>134</v>
      </c>
      <c r="I607" s="41" t="s">
        <v>135</v>
      </c>
      <c r="J607" s="273"/>
    </row>
    <row r="608" spans="1:10">
      <c r="A608" s="89">
        <v>15</v>
      </c>
      <c r="B608" s="43" t="s">
        <v>136</v>
      </c>
      <c r="C608" s="35" t="s">
        <v>122</v>
      </c>
      <c r="D608" s="35" t="s">
        <v>794</v>
      </c>
      <c r="E608" s="41">
        <v>2277</v>
      </c>
      <c r="F608" s="41">
        <v>276</v>
      </c>
      <c r="G608" s="35">
        <f>F608*60</f>
        <v>16560</v>
      </c>
      <c r="H608" s="43" t="s">
        <v>137</v>
      </c>
      <c r="I608" s="41" t="s">
        <v>1489</v>
      </c>
      <c r="J608" s="273"/>
    </row>
    <row r="609" spans="1:10">
      <c r="A609" s="89">
        <v>16</v>
      </c>
      <c r="B609" s="35" t="s">
        <v>138</v>
      </c>
      <c r="C609" s="35" t="s">
        <v>122</v>
      </c>
      <c r="D609" s="35" t="s">
        <v>794</v>
      </c>
      <c r="E609" s="41">
        <v>1900</v>
      </c>
      <c r="F609" s="41">
        <v>216</v>
      </c>
      <c r="G609" s="35">
        <f>F609*60</f>
        <v>12960</v>
      </c>
      <c r="H609" s="35" t="s">
        <v>139</v>
      </c>
      <c r="I609" s="41" t="s">
        <v>140</v>
      </c>
      <c r="J609" s="35"/>
    </row>
    <row r="610" spans="1:10">
      <c r="A610" s="449" t="s">
        <v>748</v>
      </c>
      <c r="B610" s="450"/>
      <c r="C610" s="451"/>
      <c r="D610" s="188"/>
      <c r="E610" s="119">
        <f>SUM(E611:E613)</f>
        <v>862</v>
      </c>
      <c r="F610" s="264">
        <f>SUM(F611:F613)</f>
        <v>195</v>
      </c>
      <c r="G610" s="118">
        <f>SUM(G611:G613)</f>
        <v>10374</v>
      </c>
      <c r="H610" s="119"/>
      <c r="I610" s="119"/>
      <c r="J610" s="119"/>
    </row>
    <row r="611" spans="1:10">
      <c r="A611" s="35">
        <v>17</v>
      </c>
      <c r="B611" s="35" t="s">
        <v>141</v>
      </c>
      <c r="C611" s="35" t="s">
        <v>142</v>
      </c>
      <c r="D611" s="35" t="s">
        <v>937</v>
      </c>
      <c r="E611" s="35">
        <v>250</v>
      </c>
      <c r="F611" s="265">
        <v>90</v>
      </c>
      <c r="G611" s="114">
        <v>5400</v>
      </c>
      <c r="H611" s="35" t="s">
        <v>143</v>
      </c>
      <c r="I611" s="35">
        <v>2015.12</v>
      </c>
      <c r="J611" s="35">
        <v>2016.12</v>
      </c>
    </row>
    <row r="612" spans="1:10">
      <c r="A612" s="35">
        <v>18</v>
      </c>
      <c r="B612" s="35" t="s">
        <v>144</v>
      </c>
      <c r="C612" s="35" t="s">
        <v>142</v>
      </c>
      <c r="D612" s="35" t="s">
        <v>937</v>
      </c>
      <c r="E612" s="35">
        <v>180</v>
      </c>
      <c r="F612" s="265">
        <v>65</v>
      </c>
      <c r="G612" s="114">
        <v>2574</v>
      </c>
      <c r="H612" s="35" t="s">
        <v>145</v>
      </c>
      <c r="I612" s="35">
        <v>2015.12</v>
      </c>
      <c r="J612" s="35">
        <v>2016.12</v>
      </c>
    </row>
    <row r="613" spans="1:10">
      <c r="A613" s="35">
        <v>19</v>
      </c>
      <c r="B613" s="35" t="s">
        <v>144</v>
      </c>
      <c r="C613" s="35" t="s">
        <v>142</v>
      </c>
      <c r="D613" s="35" t="s">
        <v>794</v>
      </c>
      <c r="E613" s="35">
        <v>432</v>
      </c>
      <c r="F613" s="265">
        <v>40</v>
      </c>
      <c r="G613" s="114">
        <v>2400</v>
      </c>
      <c r="H613" s="35" t="s">
        <v>145</v>
      </c>
      <c r="I613" s="35">
        <v>2015.12</v>
      </c>
      <c r="J613" s="35">
        <v>2016.12</v>
      </c>
    </row>
    <row r="614" spans="1:10">
      <c r="A614" s="459" t="s">
        <v>747</v>
      </c>
      <c r="B614" s="460"/>
      <c r="C614" s="461"/>
      <c r="D614" s="239"/>
      <c r="E614" s="266">
        <f>SUM(E615:E618)</f>
        <v>4713.0450000000001</v>
      </c>
      <c r="F614" s="266">
        <f>SUM(F615:F618)</f>
        <v>310</v>
      </c>
      <c r="G614" s="266">
        <f>SUM(G615:G618)</f>
        <v>18405</v>
      </c>
      <c r="H614" s="239"/>
      <c r="I614" s="239"/>
      <c r="J614" s="239"/>
    </row>
    <row r="615" spans="1:10" ht="22.5">
      <c r="A615" s="35">
        <v>20</v>
      </c>
      <c r="B615" s="35" t="s">
        <v>146</v>
      </c>
      <c r="C615" s="35" t="s">
        <v>147</v>
      </c>
      <c r="D615" s="35" t="s">
        <v>148</v>
      </c>
      <c r="E615" s="265">
        <v>758.02499999999998</v>
      </c>
      <c r="F615" s="41">
        <v>50</v>
      </c>
      <c r="G615" s="35">
        <v>2955</v>
      </c>
      <c r="H615" s="35" t="s">
        <v>149</v>
      </c>
      <c r="I615" s="43">
        <v>2015.12</v>
      </c>
      <c r="J615" s="43">
        <v>2016.12</v>
      </c>
    </row>
    <row r="616" spans="1:10" ht="22.5">
      <c r="A616" s="35">
        <v>21</v>
      </c>
      <c r="B616" s="35" t="s">
        <v>150</v>
      </c>
      <c r="C616" s="35" t="s">
        <v>151</v>
      </c>
      <c r="D616" s="35" t="s">
        <v>148</v>
      </c>
      <c r="E616" s="265">
        <v>1524.73</v>
      </c>
      <c r="F616" s="41">
        <v>100</v>
      </c>
      <c r="G616" s="35">
        <v>5966</v>
      </c>
      <c r="H616" s="35" t="s">
        <v>152</v>
      </c>
      <c r="I616" s="43">
        <v>2015.12</v>
      </c>
      <c r="J616" s="43">
        <v>2016.12</v>
      </c>
    </row>
    <row r="617" spans="1:10" ht="22.5">
      <c r="A617" s="35">
        <v>22</v>
      </c>
      <c r="B617" s="35" t="s">
        <v>153</v>
      </c>
      <c r="C617" s="35" t="s">
        <v>154</v>
      </c>
      <c r="D617" s="35" t="s">
        <v>148</v>
      </c>
      <c r="E617" s="265">
        <v>905.29</v>
      </c>
      <c r="F617" s="41">
        <v>60</v>
      </c>
      <c r="G617" s="35">
        <v>3518</v>
      </c>
      <c r="H617" s="35" t="s">
        <v>155</v>
      </c>
      <c r="I617" s="43">
        <v>2015.12</v>
      </c>
      <c r="J617" s="43">
        <v>2016.12</v>
      </c>
    </row>
    <row r="618" spans="1:10" ht="22.5">
      <c r="A618" s="35">
        <v>23</v>
      </c>
      <c r="B618" s="35" t="s">
        <v>156</v>
      </c>
      <c r="C618" s="35" t="s">
        <v>157</v>
      </c>
      <c r="D618" s="35" t="s">
        <v>148</v>
      </c>
      <c r="E618" s="265">
        <v>1525</v>
      </c>
      <c r="F618" s="41">
        <v>100</v>
      </c>
      <c r="G618" s="35">
        <v>5966</v>
      </c>
      <c r="H618" s="35" t="s">
        <v>158</v>
      </c>
      <c r="I618" s="43">
        <v>2015.12</v>
      </c>
      <c r="J618" s="43">
        <v>2016.12</v>
      </c>
    </row>
    <row r="619" spans="1:10">
      <c r="A619" s="462" t="s">
        <v>749</v>
      </c>
      <c r="B619" s="463"/>
      <c r="C619" s="464"/>
      <c r="D619" s="267"/>
      <c r="E619" s="268">
        <f t="shared" ref="E619:J619" si="4">SUM(E620:E645)</f>
        <v>7606.03</v>
      </c>
      <c r="F619" s="268">
        <f t="shared" si="4"/>
        <v>966</v>
      </c>
      <c r="G619" s="268">
        <f t="shared" si="4"/>
        <v>43635.4</v>
      </c>
      <c r="H619" s="268">
        <f t="shared" si="4"/>
        <v>0</v>
      </c>
      <c r="I619" s="268">
        <f t="shared" si="4"/>
        <v>0</v>
      </c>
      <c r="J619" s="268">
        <f t="shared" si="4"/>
        <v>14113.68</v>
      </c>
    </row>
    <row r="620" spans="1:10" ht="22.5">
      <c r="A620" s="96">
        <v>1</v>
      </c>
      <c r="B620" s="25" t="s">
        <v>159</v>
      </c>
      <c r="C620" s="96" t="s">
        <v>160</v>
      </c>
      <c r="D620" s="96" t="s">
        <v>794</v>
      </c>
      <c r="E620" s="171">
        <v>4500</v>
      </c>
      <c r="F620" s="171">
        <v>300</v>
      </c>
      <c r="G620" s="171">
        <v>16500</v>
      </c>
      <c r="H620" s="96" t="s">
        <v>161</v>
      </c>
      <c r="I620" s="274" t="s">
        <v>162</v>
      </c>
      <c r="J620" s="275">
        <v>2017.11</v>
      </c>
    </row>
    <row r="621" spans="1:10">
      <c r="A621" s="96">
        <v>2</v>
      </c>
      <c r="B621" s="25" t="s">
        <v>163</v>
      </c>
      <c r="C621" s="96" t="s">
        <v>164</v>
      </c>
      <c r="D621" s="96" t="s">
        <v>794</v>
      </c>
      <c r="E621" s="25">
        <v>240</v>
      </c>
      <c r="F621" s="96">
        <v>42</v>
      </c>
      <c r="G621" s="171">
        <v>2310</v>
      </c>
      <c r="H621" s="96" t="s">
        <v>165</v>
      </c>
      <c r="I621" s="25" t="s">
        <v>166</v>
      </c>
      <c r="J621" s="275">
        <v>2016.1</v>
      </c>
    </row>
    <row r="622" spans="1:10">
      <c r="A622" s="96">
        <v>3</v>
      </c>
      <c r="B622" s="25" t="s">
        <v>167</v>
      </c>
      <c r="C622" s="96" t="s">
        <v>168</v>
      </c>
      <c r="D622" s="96" t="s">
        <v>882</v>
      </c>
      <c r="E622" s="25">
        <v>165</v>
      </c>
      <c r="F622" s="96">
        <v>55</v>
      </c>
      <c r="G622" s="25">
        <v>3000</v>
      </c>
      <c r="H622" s="96" t="s">
        <v>169</v>
      </c>
      <c r="I622" s="25" t="s">
        <v>170</v>
      </c>
      <c r="J622" s="275">
        <v>2016.09</v>
      </c>
    </row>
    <row r="623" spans="1:10">
      <c r="A623" s="96">
        <v>4</v>
      </c>
      <c r="B623" s="25" t="s">
        <v>171</v>
      </c>
      <c r="C623" s="96" t="s">
        <v>172</v>
      </c>
      <c r="D623" s="96" t="s">
        <v>882</v>
      </c>
      <c r="E623" s="25">
        <v>97.03</v>
      </c>
      <c r="F623" s="172">
        <v>33</v>
      </c>
      <c r="G623" s="25">
        <v>1050</v>
      </c>
      <c r="H623" s="96" t="s">
        <v>173</v>
      </c>
      <c r="I623" s="25" t="s">
        <v>1470</v>
      </c>
      <c r="J623" s="275">
        <v>2016.09</v>
      </c>
    </row>
    <row r="624" spans="1:10">
      <c r="A624" s="96">
        <v>5</v>
      </c>
      <c r="B624" s="96" t="s">
        <v>174</v>
      </c>
      <c r="C624" s="96" t="s">
        <v>175</v>
      </c>
      <c r="D624" s="269" t="s">
        <v>882</v>
      </c>
      <c r="E624" s="25">
        <v>108</v>
      </c>
      <c r="F624" s="96">
        <v>40</v>
      </c>
      <c r="G624" s="25">
        <v>1800</v>
      </c>
      <c r="H624" s="96" t="s">
        <v>176</v>
      </c>
      <c r="I624" s="25" t="s">
        <v>1470</v>
      </c>
      <c r="J624" s="275">
        <v>2016.1</v>
      </c>
    </row>
    <row r="625" spans="1:10">
      <c r="A625" s="96">
        <v>6</v>
      </c>
      <c r="B625" s="422" t="s">
        <v>177</v>
      </c>
      <c r="C625" s="97" t="s">
        <v>750</v>
      </c>
      <c r="D625" s="269" t="s">
        <v>882</v>
      </c>
      <c r="E625" s="96">
        <v>209</v>
      </c>
      <c r="F625" s="96">
        <v>62</v>
      </c>
      <c r="G625" s="25">
        <v>3410</v>
      </c>
      <c r="H625" s="422" t="s">
        <v>751</v>
      </c>
      <c r="I625" s="25" t="s">
        <v>178</v>
      </c>
      <c r="J625" s="275">
        <v>2016.08</v>
      </c>
    </row>
    <row r="626" spans="1:10">
      <c r="A626" s="96">
        <v>7</v>
      </c>
      <c r="B626" s="423"/>
      <c r="C626" s="97" t="s">
        <v>750</v>
      </c>
      <c r="D626" s="269" t="s">
        <v>794</v>
      </c>
      <c r="E626" s="96">
        <v>370</v>
      </c>
      <c r="F626" s="96">
        <v>48</v>
      </c>
      <c r="G626" s="25">
        <v>1870</v>
      </c>
      <c r="H626" s="423"/>
      <c r="I626" s="276" t="s">
        <v>179</v>
      </c>
      <c r="J626" s="275">
        <v>2016.11</v>
      </c>
    </row>
    <row r="627" spans="1:10" ht="22.5">
      <c r="A627" s="96">
        <v>8</v>
      </c>
      <c r="B627" s="78" t="s">
        <v>180</v>
      </c>
      <c r="C627" s="78" t="s">
        <v>181</v>
      </c>
      <c r="D627" s="78" t="s">
        <v>794</v>
      </c>
      <c r="E627" s="133">
        <v>84</v>
      </c>
      <c r="F627" s="78">
        <v>12</v>
      </c>
      <c r="G627" s="133">
        <v>605.4</v>
      </c>
      <c r="H627" s="78" t="s">
        <v>182</v>
      </c>
      <c r="I627" s="78" t="s">
        <v>183</v>
      </c>
      <c r="J627" s="78" t="s">
        <v>184</v>
      </c>
    </row>
    <row r="628" spans="1:10">
      <c r="A628" s="96">
        <v>9</v>
      </c>
      <c r="B628" s="78" t="s">
        <v>185</v>
      </c>
      <c r="C628" s="78" t="s">
        <v>186</v>
      </c>
      <c r="D628" s="78" t="s">
        <v>794</v>
      </c>
      <c r="E628" s="78">
        <v>105</v>
      </c>
      <c r="F628" s="78">
        <v>21</v>
      </c>
      <c r="G628" s="133">
        <f t="shared" ref="G628:G645" si="5">F628*35</f>
        <v>735</v>
      </c>
      <c r="H628" s="78" t="s">
        <v>187</v>
      </c>
      <c r="I628" s="78" t="s">
        <v>1474</v>
      </c>
      <c r="J628" s="78" t="s">
        <v>188</v>
      </c>
    </row>
    <row r="629" spans="1:10">
      <c r="A629" s="96">
        <v>10</v>
      </c>
      <c r="B629" s="78" t="s">
        <v>189</v>
      </c>
      <c r="C629" s="78" t="s">
        <v>186</v>
      </c>
      <c r="D629" s="78" t="s">
        <v>794</v>
      </c>
      <c r="E629" s="78">
        <v>80</v>
      </c>
      <c r="F629" s="78">
        <v>16</v>
      </c>
      <c r="G629" s="133">
        <f t="shared" si="5"/>
        <v>560</v>
      </c>
      <c r="H629" s="78" t="s">
        <v>190</v>
      </c>
      <c r="I629" s="78" t="s">
        <v>191</v>
      </c>
      <c r="J629" s="78" t="s">
        <v>188</v>
      </c>
    </row>
    <row r="630" spans="1:10">
      <c r="A630" s="96">
        <v>11</v>
      </c>
      <c r="B630" s="78" t="s">
        <v>192</v>
      </c>
      <c r="C630" s="78" t="s">
        <v>186</v>
      </c>
      <c r="D630" s="78" t="s">
        <v>794</v>
      </c>
      <c r="E630" s="78">
        <v>60</v>
      </c>
      <c r="F630" s="78">
        <v>12</v>
      </c>
      <c r="G630" s="133">
        <f t="shared" si="5"/>
        <v>420</v>
      </c>
      <c r="H630" s="78" t="s">
        <v>193</v>
      </c>
      <c r="I630" s="78" t="s">
        <v>191</v>
      </c>
      <c r="J630" s="78" t="s">
        <v>188</v>
      </c>
    </row>
    <row r="631" spans="1:10">
      <c r="A631" s="96">
        <v>12</v>
      </c>
      <c r="B631" s="78" t="s">
        <v>194</v>
      </c>
      <c r="C631" s="78" t="s">
        <v>186</v>
      </c>
      <c r="D631" s="78" t="s">
        <v>794</v>
      </c>
      <c r="E631" s="78">
        <v>70</v>
      </c>
      <c r="F631" s="78">
        <v>14</v>
      </c>
      <c r="G631" s="133">
        <f t="shared" si="5"/>
        <v>490</v>
      </c>
      <c r="H631" s="78" t="s">
        <v>195</v>
      </c>
      <c r="I631" s="104" t="s">
        <v>191</v>
      </c>
      <c r="J631" s="78" t="s">
        <v>188</v>
      </c>
    </row>
    <row r="632" spans="1:10">
      <c r="A632" s="96">
        <v>13</v>
      </c>
      <c r="B632" s="78" t="s">
        <v>196</v>
      </c>
      <c r="C632" s="78" t="s">
        <v>186</v>
      </c>
      <c r="D632" s="78" t="s">
        <v>794</v>
      </c>
      <c r="E632" s="78">
        <v>40</v>
      </c>
      <c r="F632" s="78">
        <v>8</v>
      </c>
      <c r="G632" s="133">
        <f t="shared" si="5"/>
        <v>280</v>
      </c>
      <c r="H632" s="78" t="s">
        <v>197</v>
      </c>
      <c r="I632" s="104" t="s">
        <v>191</v>
      </c>
      <c r="J632" s="78" t="s">
        <v>188</v>
      </c>
    </row>
    <row r="633" spans="1:10">
      <c r="A633" s="96">
        <v>14</v>
      </c>
      <c r="B633" s="78" t="s">
        <v>198</v>
      </c>
      <c r="C633" s="78" t="s">
        <v>186</v>
      </c>
      <c r="D633" s="78" t="s">
        <v>794</v>
      </c>
      <c r="E633" s="78">
        <v>40</v>
      </c>
      <c r="F633" s="78">
        <v>8</v>
      </c>
      <c r="G633" s="133">
        <f t="shared" si="5"/>
        <v>280</v>
      </c>
      <c r="H633" s="78" t="s">
        <v>199</v>
      </c>
      <c r="I633" s="104" t="s">
        <v>191</v>
      </c>
      <c r="J633" s="78" t="s">
        <v>188</v>
      </c>
    </row>
    <row r="634" spans="1:10" ht="22.5">
      <c r="A634" s="96">
        <v>15</v>
      </c>
      <c r="B634" s="78" t="s">
        <v>200</v>
      </c>
      <c r="C634" s="78" t="s">
        <v>186</v>
      </c>
      <c r="D634" s="78" t="s">
        <v>794</v>
      </c>
      <c r="E634" s="78">
        <v>150</v>
      </c>
      <c r="F634" s="78">
        <v>30</v>
      </c>
      <c r="G634" s="133">
        <f t="shared" si="5"/>
        <v>1050</v>
      </c>
      <c r="H634" s="78" t="s">
        <v>201</v>
      </c>
      <c r="I634" s="104" t="s">
        <v>191</v>
      </c>
      <c r="J634" s="78" t="s">
        <v>188</v>
      </c>
    </row>
    <row r="635" spans="1:10" ht="22.5">
      <c r="A635" s="96">
        <v>16</v>
      </c>
      <c r="B635" s="78" t="s">
        <v>202</v>
      </c>
      <c r="C635" s="78" t="s">
        <v>186</v>
      </c>
      <c r="D635" s="78" t="s">
        <v>794</v>
      </c>
      <c r="E635" s="78">
        <v>50</v>
      </c>
      <c r="F635" s="78">
        <v>10</v>
      </c>
      <c r="G635" s="133">
        <f t="shared" si="5"/>
        <v>350</v>
      </c>
      <c r="H635" s="78" t="s">
        <v>203</v>
      </c>
      <c r="I635" s="104" t="s">
        <v>191</v>
      </c>
      <c r="J635" s="78" t="s">
        <v>188</v>
      </c>
    </row>
    <row r="636" spans="1:10">
      <c r="A636" s="96">
        <v>17</v>
      </c>
      <c r="B636" s="78" t="s">
        <v>204</v>
      </c>
      <c r="C636" s="78" t="s">
        <v>186</v>
      </c>
      <c r="D636" s="78" t="s">
        <v>794</v>
      </c>
      <c r="E636" s="78">
        <v>150</v>
      </c>
      <c r="F636" s="78">
        <v>30</v>
      </c>
      <c r="G636" s="133">
        <f t="shared" si="5"/>
        <v>1050</v>
      </c>
      <c r="H636" s="78" t="s">
        <v>205</v>
      </c>
      <c r="I636" s="104" t="s">
        <v>191</v>
      </c>
      <c r="J636" s="78" t="s">
        <v>188</v>
      </c>
    </row>
    <row r="637" spans="1:10">
      <c r="A637" s="96">
        <v>18</v>
      </c>
      <c r="B637" s="78" t="s">
        <v>206</v>
      </c>
      <c r="C637" s="78" t="s">
        <v>186</v>
      </c>
      <c r="D637" s="78" t="s">
        <v>794</v>
      </c>
      <c r="E637" s="78">
        <v>180</v>
      </c>
      <c r="F637" s="78">
        <v>36</v>
      </c>
      <c r="G637" s="133">
        <f t="shared" si="5"/>
        <v>1260</v>
      </c>
      <c r="H637" s="78" t="s">
        <v>207</v>
      </c>
      <c r="I637" s="78" t="s">
        <v>191</v>
      </c>
      <c r="J637" s="78" t="s">
        <v>188</v>
      </c>
    </row>
    <row r="638" spans="1:10">
      <c r="A638" s="96">
        <v>19</v>
      </c>
      <c r="B638" s="78" t="s">
        <v>208</v>
      </c>
      <c r="C638" s="78" t="s">
        <v>186</v>
      </c>
      <c r="D638" s="78" t="s">
        <v>794</v>
      </c>
      <c r="E638" s="78">
        <v>180</v>
      </c>
      <c r="F638" s="78">
        <v>36</v>
      </c>
      <c r="G638" s="133">
        <f t="shared" si="5"/>
        <v>1260</v>
      </c>
      <c r="H638" s="78" t="s">
        <v>209</v>
      </c>
      <c r="I638" s="78" t="s">
        <v>191</v>
      </c>
      <c r="J638" s="78" t="s">
        <v>188</v>
      </c>
    </row>
    <row r="639" spans="1:10">
      <c r="A639" s="96">
        <v>20</v>
      </c>
      <c r="B639" s="78" t="s">
        <v>210</v>
      </c>
      <c r="C639" s="78" t="s">
        <v>186</v>
      </c>
      <c r="D639" s="78" t="s">
        <v>794</v>
      </c>
      <c r="E639" s="78">
        <v>180</v>
      </c>
      <c r="F639" s="78">
        <v>36</v>
      </c>
      <c r="G639" s="133">
        <f t="shared" si="5"/>
        <v>1260</v>
      </c>
      <c r="H639" s="78" t="s">
        <v>211</v>
      </c>
      <c r="I639" s="277" t="s">
        <v>191</v>
      </c>
      <c r="J639" s="78" t="s">
        <v>188</v>
      </c>
    </row>
    <row r="640" spans="1:10">
      <c r="A640" s="96">
        <v>21</v>
      </c>
      <c r="B640" s="78" t="s">
        <v>212</v>
      </c>
      <c r="C640" s="78" t="s">
        <v>186</v>
      </c>
      <c r="D640" s="78" t="s">
        <v>794</v>
      </c>
      <c r="E640" s="78">
        <v>300</v>
      </c>
      <c r="F640" s="78">
        <v>60</v>
      </c>
      <c r="G640" s="133">
        <f t="shared" si="5"/>
        <v>2100</v>
      </c>
      <c r="H640" s="78" t="s">
        <v>213</v>
      </c>
      <c r="I640" s="277" t="s">
        <v>191</v>
      </c>
      <c r="J640" s="78" t="s">
        <v>188</v>
      </c>
    </row>
    <row r="641" spans="1:10" ht="22.5">
      <c r="A641" s="96">
        <v>22</v>
      </c>
      <c r="B641" s="78" t="s">
        <v>214</v>
      </c>
      <c r="C641" s="78" t="s">
        <v>186</v>
      </c>
      <c r="D641" s="78" t="s">
        <v>794</v>
      </c>
      <c r="E641" s="78">
        <v>100</v>
      </c>
      <c r="F641" s="78">
        <v>20</v>
      </c>
      <c r="G641" s="133">
        <f t="shared" si="5"/>
        <v>700</v>
      </c>
      <c r="H641" s="78" t="s">
        <v>215</v>
      </c>
      <c r="I641" s="277" t="s">
        <v>191</v>
      </c>
      <c r="J641" s="78" t="s">
        <v>188</v>
      </c>
    </row>
    <row r="642" spans="1:10" ht="22.5">
      <c r="A642" s="96">
        <v>23</v>
      </c>
      <c r="B642" s="78" t="s">
        <v>216</v>
      </c>
      <c r="C642" s="78" t="s">
        <v>186</v>
      </c>
      <c r="D642" s="78" t="s">
        <v>794</v>
      </c>
      <c r="E642" s="78">
        <v>20</v>
      </c>
      <c r="F642" s="78">
        <v>5</v>
      </c>
      <c r="G642" s="133">
        <f t="shared" si="5"/>
        <v>175</v>
      </c>
      <c r="H642" s="78" t="s">
        <v>217</v>
      </c>
      <c r="I642" s="277" t="s">
        <v>218</v>
      </c>
      <c r="J642" s="78" t="s">
        <v>188</v>
      </c>
    </row>
    <row r="643" spans="1:10" ht="22.5">
      <c r="A643" s="96">
        <v>24</v>
      </c>
      <c r="B643" s="78" t="s">
        <v>219</v>
      </c>
      <c r="C643" s="78" t="s">
        <v>186</v>
      </c>
      <c r="D643" s="78" t="s">
        <v>794</v>
      </c>
      <c r="E643" s="78">
        <v>48</v>
      </c>
      <c r="F643" s="78">
        <v>12</v>
      </c>
      <c r="G643" s="133">
        <f t="shared" si="5"/>
        <v>420</v>
      </c>
      <c r="H643" s="78" t="s">
        <v>220</v>
      </c>
      <c r="I643" s="277" t="s">
        <v>221</v>
      </c>
      <c r="J643" s="78" t="s">
        <v>188</v>
      </c>
    </row>
    <row r="644" spans="1:10" ht="22.5">
      <c r="A644" s="96">
        <v>25</v>
      </c>
      <c r="B644" s="78" t="s">
        <v>222</v>
      </c>
      <c r="C644" s="78" t="s">
        <v>186</v>
      </c>
      <c r="D644" s="78" t="s">
        <v>794</v>
      </c>
      <c r="E644" s="78">
        <v>40</v>
      </c>
      <c r="F644" s="78">
        <v>10</v>
      </c>
      <c r="G644" s="133">
        <f t="shared" si="5"/>
        <v>350</v>
      </c>
      <c r="H644" s="78" t="s">
        <v>223</v>
      </c>
      <c r="I644" s="277" t="s">
        <v>224</v>
      </c>
      <c r="J644" s="78" t="s">
        <v>188</v>
      </c>
    </row>
    <row r="645" spans="1:10">
      <c r="A645" s="96">
        <v>26</v>
      </c>
      <c r="B645" s="78" t="s">
        <v>225</v>
      </c>
      <c r="C645" s="78" t="s">
        <v>186</v>
      </c>
      <c r="D645" s="78" t="s">
        <v>794</v>
      </c>
      <c r="E645" s="78">
        <v>40</v>
      </c>
      <c r="F645" s="78">
        <v>10</v>
      </c>
      <c r="G645" s="133">
        <f t="shared" si="5"/>
        <v>350</v>
      </c>
      <c r="H645" s="78" t="s">
        <v>226</v>
      </c>
      <c r="I645" s="277" t="s">
        <v>227</v>
      </c>
      <c r="J645" s="78" t="s">
        <v>188</v>
      </c>
    </row>
    <row r="646" spans="1:10">
      <c r="A646" s="465" t="s">
        <v>752</v>
      </c>
      <c r="B646" s="466"/>
      <c r="C646" s="467"/>
      <c r="D646" s="129"/>
      <c r="E646" s="130">
        <f>SUM(E647,E660)</f>
        <v>24623.200000000001</v>
      </c>
      <c r="F646" s="130">
        <f>SUM(F647,F660)</f>
        <v>2769</v>
      </c>
      <c r="G646" s="130">
        <f>SUM(G647,G660)</f>
        <v>141016.14000000001</v>
      </c>
      <c r="H646" s="129"/>
      <c r="I646" s="129"/>
      <c r="J646" s="129"/>
    </row>
    <row r="647" spans="1:10">
      <c r="A647" s="449" t="s">
        <v>2125</v>
      </c>
      <c r="B647" s="450"/>
      <c r="C647" s="451"/>
      <c r="D647" s="119"/>
      <c r="E647" s="118">
        <f>SUM(E648,E653,E658)</f>
        <v>11429</v>
      </c>
      <c r="F647" s="118">
        <f>SUM(F648,F653,F658)</f>
        <v>993</v>
      </c>
      <c r="G647" s="118">
        <f>SUM(G648,G653,G658)</f>
        <v>49901.7</v>
      </c>
      <c r="H647" s="119"/>
      <c r="I647" s="119"/>
      <c r="J647" s="119"/>
    </row>
    <row r="648" spans="1:10">
      <c r="A648" s="432" t="s">
        <v>2014</v>
      </c>
      <c r="B648" s="433"/>
      <c r="C648" s="434"/>
      <c r="D648" s="278"/>
      <c r="E648" s="279">
        <f>SUM(E649:E652)</f>
        <v>9420</v>
      </c>
      <c r="F648" s="279">
        <f>SUM(F649:F652)</f>
        <v>628</v>
      </c>
      <c r="G648" s="279">
        <f>SUM(G649:G652)</f>
        <v>35281.699999999997</v>
      </c>
      <c r="H648" s="278"/>
      <c r="I648" s="278"/>
      <c r="J648" s="278"/>
    </row>
    <row r="649" spans="1:10">
      <c r="A649" s="85">
        <v>1</v>
      </c>
      <c r="B649" s="280" t="s">
        <v>228</v>
      </c>
      <c r="C649" s="85" t="s">
        <v>2046</v>
      </c>
      <c r="D649" s="85" t="s">
        <v>853</v>
      </c>
      <c r="E649" s="35">
        <v>1500</v>
      </c>
      <c r="F649" s="281">
        <v>100</v>
      </c>
      <c r="G649" s="35">
        <v>6000</v>
      </c>
      <c r="H649" s="85" t="s">
        <v>229</v>
      </c>
      <c r="I649" s="300">
        <v>42339</v>
      </c>
      <c r="J649" s="300">
        <v>42705</v>
      </c>
    </row>
    <row r="650" spans="1:10">
      <c r="A650" s="85">
        <v>2</v>
      </c>
      <c r="B650" s="280" t="s">
        <v>230</v>
      </c>
      <c r="C650" s="86" t="s">
        <v>755</v>
      </c>
      <c r="D650" s="203" t="s">
        <v>794</v>
      </c>
      <c r="E650" s="86">
        <v>1500</v>
      </c>
      <c r="F650" s="282">
        <v>100</v>
      </c>
      <c r="G650" s="217">
        <v>6521.7</v>
      </c>
      <c r="H650" s="86" t="s">
        <v>231</v>
      </c>
      <c r="I650" s="300">
        <v>42339</v>
      </c>
      <c r="J650" s="300">
        <v>42705</v>
      </c>
    </row>
    <row r="651" spans="1:10">
      <c r="A651" s="85">
        <v>3</v>
      </c>
      <c r="B651" s="280" t="s">
        <v>232</v>
      </c>
      <c r="C651" s="86" t="s">
        <v>233</v>
      </c>
      <c r="D651" s="203" t="s">
        <v>794</v>
      </c>
      <c r="E651" s="283">
        <v>1620</v>
      </c>
      <c r="F651" s="282">
        <v>108</v>
      </c>
      <c r="G651" s="284">
        <v>4200</v>
      </c>
      <c r="H651" s="86" t="s">
        <v>234</v>
      </c>
      <c r="I651" s="300">
        <v>42339</v>
      </c>
      <c r="J651" s="224">
        <v>42887</v>
      </c>
    </row>
    <row r="652" spans="1:10" ht="22.5">
      <c r="A652" s="85">
        <v>4</v>
      </c>
      <c r="B652" s="285" t="s">
        <v>235</v>
      </c>
      <c r="C652" s="86" t="s">
        <v>755</v>
      </c>
      <c r="D652" s="41" t="s">
        <v>794</v>
      </c>
      <c r="E652" s="284">
        <v>4800</v>
      </c>
      <c r="F652" s="282">
        <v>320</v>
      </c>
      <c r="G652" s="284">
        <v>18560</v>
      </c>
      <c r="H652" s="86" t="s">
        <v>236</v>
      </c>
      <c r="I652" s="300">
        <v>42339</v>
      </c>
      <c r="J652" s="224">
        <v>43070</v>
      </c>
    </row>
    <row r="653" spans="1:10">
      <c r="A653" s="432" t="s">
        <v>754</v>
      </c>
      <c r="B653" s="433"/>
      <c r="C653" s="434"/>
      <c r="D653" s="278"/>
      <c r="E653" s="279">
        <f>SUM(E654:E657)</f>
        <v>1309</v>
      </c>
      <c r="F653" s="279">
        <f>SUM(F654:F657)</f>
        <v>265</v>
      </c>
      <c r="G653" s="279">
        <f>SUM(G654:G657)</f>
        <v>10620</v>
      </c>
      <c r="H653" s="278"/>
      <c r="I653" s="278"/>
      <c r="J653" s="278"/>
    </row>
    <row r="654" spans="1:10" ht="22.5">
      <c r="A654" s="85">
        <v>5</v>
      </c>
      <c r="B654" s="286" t="s">
        <v>237</v>
      </c>
      <c r="C654" s="85" t="s">
        <v>238</v>
      </c>
      <c r="D654" s="140" t="s">
        <v>794</v>
      </c>
      <c r="E654" s="86">
        <v>180</v>
      </c>
      <c r="F654" s="287">
        <v>36</v>
      </c>
      <c r="G654" s="217">
        <v>1400</v>
      </c>
      <c r="H654" s="86" t="s">
        <v>239</v>
      </c>
      <c r="I654" s="225" t="s">
        <v>1774</v>
      </c>
      <c r="J654" s="225" t="s">
        <v>240</v>
      </c>
    </row>
    <row r="655" spans="1:10" ht="22.5">
      <c r="A655" s="85">
        <v>6</v>
      </c>
      <c r="B655" s="288" t="s">
        <v>237</v>
      </c>
      <c r="C655" s="86" t="s">
        <v>238</v>
      </c>
      <c r="D655" s="140" t="s">
        <v>794</v>
      </c>
      <c r="E655" s="86">
        <v>120</v>
      </c>
      <c r="F655" s="287">
        <v>23</v>
      </c>
      <c r="G655" s="217">
        <v>920</v>
      </c>
      <c r="H655" s="86" t="s">
        <v>239</v>
      </c>
      <c r="I655" s="225" t="s">
        <v>1774</v>
      </c>
      <c r="J655" s="225" t="s">
        <v>1829</v>
      </c>
    </row>
    <row r="656" spans="1:10">
      <c r="A656" s="85">
        <v>7</v>
      </c>
      <c r="B656" s="288" t="s">
        <v>241</v>
      </c>
      <c r="C656" s="86" t="s">
        <v>242</v>
      </c>
      <c r="D656" s="140" t="s">
        <v>794</v>
      </c>
      <c r="E656" s="86">
        <v>800</v>
      </c>
      <c r="F656" s="287">
        <v>160</v>
      </c>
      <c r="G656" s="217">
        <v>6000</v>
      </c>
      <c r="H656" s="86" t="s">
        <v>243</v>
      </c>
      <c r="I656" s="225" t="s">
        <v>244</v>
      </c>
      <c r="J656" s="225" t="s">
        <v>240</v>
      </c>
    </row>
    <row r="657" spans="1:10" ht="22.5">
      <c r="A657" s="85">
        <v>8</v>
      </c>
      <c r="B657" s="288" t="s">
        <v>245</v>
      </c>
      <c r="C657" s="86" t="s">
        <v>246</v>
      </c>
      <c r="D657" s="140" t="s">
        <v>794</v>
      </c>
      <c r="E657" s="86">
        <v>209</v>
      </c>
      <c r="F657" s="287">
        <v>46</v>
      </c>
      <c r="G657" s="217">
        <v>2300</v>
      </c>
      <c r="H657" s="86" t="s">
        <v>239</v>
      </c>
      <c r="I657" s="225" t="s">
        <v>247</v>
      </c>
      <c r="J657" s="225" t="s">
        <v>248</v>
      </c>
    </row>
    <row r="658" spans="1:10">
      <c r="A658" s="432" t="s">
        <v>753</v>
      </c>
      <c r="B658" s="433"/>
      <c r="C658" s="434"/>
      <c r="D658" s="278"/>
      <c r="E658" s="279">
        <f>SUM(E659)</f>
        <v>700</v>
      </c>
      <c r="F658" s="279">
        <f>SUM(F659)</f>
        <v>100</v>
      </c>
      <c r="G658" s="279">
        <f>SUM(G659)</f>
        <v>4000</v>
      </c>
      <c r="H658" s="278"/>
      <c r="I658" s="278"/>
      <c r="J658" s="278"/>
    </row>
    <row r="659" spans="1:10" ht="22.5">
      <c r="A659" s="127">
        <v>9</v>
      </c>
      <c r="B659" s="289" t="s">
        <v>249</v>
      </c>
      <c r="C659" s="127" t="s">
        <v>250</v>
      </c>
      <c r="D659" s="185" t="s">
        <v>794</v>
      </c>
      <c r="E659" s="35">
        <v>700</v>
      </c>
      <c r="F659" s="287">
        <v>100</v>
      </c>
      <c r="G659" s="114">
        <v>4000</v>
      </c>
      <c r="H659" s="35" t="s">
        <v>251</v>
      </c>
      <c r="I659" s="75" t="s">
        <v>247</v>
      </c>
      <c r="J659" s="75" t="s">
        <v>252</v>
      </c>
    </row>
    <row r="660" spans="1:10">
      <c r="A660" s="449" t="s">
        <v>769</v>
      </c>
      <c r="B660" s="450"/>
      <c r="C660" s="451"/>
      <c r="D660" s="119"/>
      <c r="E660" s="118">
        <f>SUM(E661,E676,E678,E686,E695,E705,E716)</f>
        <v>13194.2</v>
      </c>
      <c r="F660" s="118">
        <f>SUM(F661,F676,F678,F686,F695,F705,F716)</f>
        <v>1776</v>
      </c>
      <c r="G660" s="118">
        <f>SUM(G661,G676,G678,G686,G695,G705,G716)</f>
        <v>91114.44</v>
      </c>
      <c r="H660" s="119"/>
      <c r="I660" s="119"/>
      <c r="J660" s="119"/>
    </row>
    <row r="661" spans="1:10">
      <c r="A661" s="432" t="s">
        <v>756</v>
      </c>
      <c r="B661" s="433"/>
      <c r="C661" s="434"/>
      <c r="D661" s="278"/>
      <c r="E661" s="279">
        <f>SUM(E662:E675)</f>
        <v>2492.8000000000002</v>
      </c>
      <c r="F661" s="279">
        <f>SUM(F662:F675)</f>
        <v>422</v>
      </c>
      <c r="G661" s="279">
        <f>SUM(G662:G675)</f>
        <v>21706</v>
      </c>
      <c r="H661" s="278"/>
      <c r="I661" s="278"/>
      <c r="J661" s="278"/>
    </row>
    <row r="662" spans="1:10">
      <c r="A662" s="85">
        <v>10</v>
      </c>
      <c r="B662" s="290" t="s">
        <v>253</v>
      </c>
      <c r="C662" s="85" t="s">
        <v>254</v>
      </c>
      <c r="D662" s="140" t="s">
        <v>794</v>
      </c>
      <c r="E662" s="86">
        <v>892.8</v>
      </c>
      <c r="F662" s="287">
        <v>161</v>
      </c>
      <c r="G662" s="217">
        <v>8403</v>
      </c>
      <c r="H662" s="291" t="s">
        <v>255</v>
      </c>
      <c r="I662" s="224">
        <v>42370</v>
      </c>
      <c r="J662" s="224">
        <v>42705</v>
      </c>
    </row>
    <row r="663" spans="1:10">
      <c r="A663" s="85">
        <v>11</v>
      </c>
      <c r="B663" s="292" t="s">
        <v>256</v>
      </c>
      <c r="C663" s="86" t="s">
        <v>257</v>
      </c>
      <c r="D663" s="140" t="s">
        <v>794</v>
      </c>
      <c r="E663" s="86">
        <v>780</v>
      </c>
      <c r="F663" s="287">
        <v>126</v>
      </c>
      <c r="G663" s="217">
        <v>6473</v>
      </c>
      <c r="H663" s="86" t="s">
        <v>257</v>
      </c>
      <c r="I663" s="224">
        <v>42339</v>
      </c>
      <c r="J663" s="225" t="s">
        <v>258</v>
      </c>
    </row>
    <row r="664" spans="1:10">
      <c r="A664" s="85">
        <v>12</v>
      </c>
      <c r="B664" s="35" t="s">
        <v>259</v>
      </c>
      <c r="C664" s="86" t="s">
        <v>260</v>
      </c>
      <c r="D664" s="140" t="s">
        <v>794</v>
      </c>
      <c r="E664" s="86">
        <v>250</v>
      </c>
      <c r="F664" s="287">
        <v>40</v>
      </c>
      <c r="G664" s="217">
        <v>2080</v>
      </c>
      <c r="H664" s="86" t="s">
        <v>260</v>
      </c>
      <c r="I664" s="224">
        <v>42339</v>
      </c>
      <c r="J664" s="224">
        <v>42705</v>
      </c>
    </row>
    <row r="665" spans="1:10" ht="22.5">
      <c r="A665" s="85">
        <v>13</v>
      </c>
      <c r="B665" s="35" t="s">
        <v>261</v>
      </c>
      <c r="C665" s="86" t="s">
        <v>262</v>
      </c>
      <c r="D665" s="140" t="s">
        <v>794</v>
      </c>
      <c r="E665" s="86">
        <f t="shared" ref="E665:E675" si="6">F665*50*0.12</f>
        <v>48</v>
      </c>
      <c r="F665" s="287">
        <v>8</v>
      </c>
      <c r="G665" s="217">
        <v>400</v>
      </c>
      <c r="H665" s="86" t="s">
        <v>261</v>
      </c>
      <c r="I665" s="224">
        <v>42370</v>
      </c>
      <c r="J665" s="224">
        <v>42552</v>
      </c>
    </row>
    <row r="666" spans="1:10" ht="22.5">
      <c r="A666" s="85">
        <v>14</v>
      </c>
      <c r="B666" s="35" t="s">
        <v>263</v>
      </c>
      <c r="C666" s="86" t="s">
        <v>262</v>
      </c>
      <c r="D666" s="140" t="s">
        <v>794</v>
      </c>
      <c r="E666" s="86">
        <f t="shared" si="6"/>
        <v>72</v>
      </c>
      <c r="F666" s="287">
        <v>12</v>
      </c>
      <c r="G666" s="217">
        <v>600</v>
      </c>
      <c r="H666" s="86" t="s">
        <v>264</v>
      </c>
      <c r="I666" s="224">
        <v>42370</v>
      </c>
      <c r="J666" s="224">
        <v>42552</v>
      </c>
    </row>
    <row r="667" spans="1:10" ht="22.5">
      <c r="A667" s="85">
        <v>15</v>
      </c>
      <c r="B667" s="35" t="s">
        <v>265</v>
      </c>
      <c r="C667" s="86" t="s">
        <v>262</v>
      </c>
      <c r="D667" s="140" t="s">
        <v>794</v>
      </c>
      <c r="E667" s="86">
        <f t="shared" si="6"/>
        <v>12</v>
      </c>
      <c r="F667" s="287">
        <v>2</v>
      </c>
      <c r="G667" s="217">
        <v>100</v>
      </c>
      <c r="H667" s="86" t="s">
        <v>265</v>
      </c>
      <c r="I667" s="224">
        <v>42370</v>
      </c>
      <c r="J667" s="224">
        <v>42552</v>
      </c>
    </row>
    <row r="668" spans="1:10">
      <c r="A668" s="85">
        <v>16</v>
      </c>
      <c r="B668" s="35" t="s">
        <v>266</v>
      </c>
      <c r="C668" s="86" t="s">
        <v>262</v>
      </c>
      <c r="D668" s="140" t="s">
        <v>794</v>
      </c>
      <c r="E668" s="86">
        <f t="shared" si="6"/>
        <v>60</v>
      </c>
      <c r="F668" s="287">
        <v>10</v>
      </c>
      <c r="G668" s="217">
        <v>500</v>
      </c>
      <c r="H668" s="86" t="s">
        <v>267</v>
      </c>
      <c r="I668" s="224">
        <v>42339</v>
      </c>
      <c r="J668" s="224">
        <v>42552</v>
      </c>
    </row>
    <row r="669" spans="1:10" ht="22.5">
      <c r="A669" s="85">
        <v>17</v>
      </c>
      <c r="B669" s="35" t="s">
        <v>268</v>
      </c>
      <c r="C669" s="86" t="s">
        <v>262</v>
      </c>
      <c r="D669" s="140" t="s">
        <v>794</v>
      </c>
      <c r="E669" s="86">
        <f t="shared" si="6"/>
        <v>30</v>
      </c>
      <c r="F669" s="287">
        <v>5</v>
      </c>
      <c r="G669" s="217">
        <v>250</v>
      </c>
      <c r="H669" s="86" t="s">
        <v>269</v>
      </c>
      <c r="I669" s="224">
        <v>42309</v>
      </c>
      <c r="J669" s="224">
        <v>42552</v>
      </c>
    </row>
    <row r="670" spans="1:10" ht="22.5">
      <c r="A670" s="85">
        <v>18</v>
      </c>
      <c r="B670" s="35" t="s">
        <v>270</v>
      </c>
      <c r="C670" s="86" t="s">
        <v>262</v>
      </c>
      <c r="D670" s="140" t="s">
        <v>794</v>
      </c>
      <c r="E670" s="86">
        <f t="shared" si="6"/>
        <v>48</v>
      </c>
      <c r="F670" s="287">
        <v>8</v>
      </c>
      <c r="G670" s="217">
        <v>400</v>
      </c>
      <c r="H670" s="86" t="s">
        <v>271</v>
      </c>
      <c r="I670" s="224">
        <v>42370</v>
      </c>
      <c r="J670" s="224">
        <v>42552</v>
      </c>
    </row>
    <row r="671" spans="1:10" ht="22.5">
      <c r="A671" s="85">
        <v>19</v>
      </c>
      <c r="B671" s="35" t="s">
        <v>272</v>
      </c>
      <c r="C671" s="86" t="s">
        <v>262</v>
      </c>
      <c r="D671" s="140" t="s">
        <v>794</v>
      </c>
      <c r="E671" s="86">
        <f t="shared" si="6"/>
        <v>72</v>
      </c>
      <c r="F671" s="287">
        <v>12</v>
      </c>
      <c r="G671" s="217">
        <v>600</v>
      </c>
      <c r="H671" s="86" t="s">
        <v>273</v>
      </c>
      <c r="I671" s="224">
        <v>42370</v>
      </c>
      <c r="J671" s="224">
        <v>42552</v>
      </c>
    </row>
    <row r="672" spans="1:10" ht="22.5">
      <c r="A672" s="85">
        <v>20</v>
      </c>
      <c r="B672" s="35" t="s">
        <v>274</v>
      </c>
      <c r="C672" s="86" t="s">
        <v>262</v>
      </c>
      <c r="D672" s="140" t="s">
        <v>794</v>
      </c>
      <c r="E672" s="86">
        <f t="shared" si="6"/>
        <v>96</v>
      </c>
      <c r="F672" s="287">
        <v>16</v>
      </c>
      <c r="G672" s="217">
        <v>800</v>
      </c>
      <c r="H672" s="86" t="s">
        <v>275</v>
      </c>
      <c r="I672" s="224">
        <v>42370</v>
      </c>
      <c r="J672" s="224">
        <v>42552</v>
      </c>
    </row>
    <row r="673" spans="1:10" ht="22.5">
      <c r="A673" s="85">
        <v>21</v>
      </c>
      <c r="B673" s="35" t="s">
        <v>276</v>
      </c>
      <c r="C673" s="86" t="s">
        <v>262</v>
      </c>
      <c r="D673" s="140" t="s">
        <v>794</v>
      </c>
      <c r="E673" s="86">
        <f t="shared" si="6"/>
        <v>48</v>
      </c>
      <c r="F673" s="287">
        <v>8</v>
      </c>
      <c r="G673" s="217">
        <v>400</v>
      </c>
      <c r="H673" s="86" t="s">
        <v>277</v>
      </c>
      <c r="I673" s="224">
        <v>42371</v>
      </c>
      <c r="J673" s="224">
        <v>42552</v>
      </c>
    </row>
    <row r="674" spans="1:10" ht="22.5">
      <c r="A674" s="85">
        <v>22</v>
      </c>
      <c r="B674" s="35" t="s">
        <v>278</v>
      </c>
      <c r="C674" s="86" t="s">
        <v>262</v>
      </c>
      <c r="D674" s="140" t="s">
        <v>794</v>
      </c>
      <c r="E674" s="86">
        <f t="shared" si="6"/>
        <v>36</v>
      </c>
      <c r="F674" s="287">
        <v>6</v>
      </c>
      <c r="G674" s="217">
        <v>300</v>
      </c>
      <c r="H674" s="86" t="s">
        <v>279</v>
      </c>
      <c r="I674" s="224">
        <v>42372</v>
      </c>
      <c r="J674" s="224">
        <v>42552</v>
      </c>
    </row>
    <row r="675" spans="1:10" ht="22.5">
      <c r="A675" s="85">
        <v>23</v>
      </c>
      <c r="B675" s="35" t="s">
        <v>280</v>
      </c>
      <c r="C675" s="86" t="s">
        <v>262</v>
      </c>
      <c r="D675" s="140" t="s">
        <v>794</v>
      </c>
      <c r="E675" s="86">
        <f t="shared" si="6"/>
        <v>48</v>
      </c>
      <c r="F675" s="287">
        <v>8</v>
      </c>
      <c r="G675" s="217">
        <v>400</v>
      </c>
      <c r="H675" s="86" t="s">
        <v>281</v>
      </c>
      <c r="I675" s="224">
        <v>42373</v>
      </c>
      <c r="J675" s="224">
        <v>42552</v>
      </c>
    </row>
    <row r="676" spans="1:10">
      <c r="A676" s="435" t="s">
        <v>757</v>
      </c>
      <c r="B676" s="433"/>
      <c r="C676" s="434"/>
      <c r="D676" s="293"/>
      <c r="E676" s="278">
        <f>SUM(E677)</f>
        <v>1050</v>
      </c>
      <c r="F676" s="278">
        <f>SUM(F677)</f>
        <v>97</v>
      </c>
      <c r="G676" s="278">
        <f>SUM(G677)</f>
        <v>5820</v>
      </c>
      <c r="H676" s="278"/>
      <c r="I676" s="278"/>
      <c r="J676" s="278"/>
    </row>
    <row r="677" spans="1:10" ht="22.5">
      <c r="A677" s="294">
        <v>24</v>
      </c>
      <c r="B677" s="127" t="s">
        <v>282</v>
      </c>
      <c r="C677" s="85" t="s">
        <v>283</v>
      </c>
      <c r="D677" s="138" t="s">
        <v>794</v>
      </c>
      <c r="E677" s="85">
        <v>1050</v>
      </c>
      <c r="F677" s="295">
        <v>97</v>
      </c>
      <c r="G677" s="296">
        <v>5820</v>
      </c>
      <c r="H677" s="85" t="s">
        <v>284</v>
      </c>
      <c r="I677" s="300">
        <v>42370</v>
      </c>
      <c r="J677" s="300">
        <v>43070</v>
      </c>
    </row>
    <row r="678" spans="1:10">
      <c r="A678" s="432" t="s">
        <v>758</v>
      </c>
      <c r="B678" s="433"/>
      <c r="C678" s="434"/>
      <c r="D678" s="278"/>
      <c r="E678" s="279">
        <f>SUM(E679:E685)</f>
        <v>866.4</v>
      </c>
      <c r="F678" s="279">
        <f>SUM(F679:F685)</f>
        <v>190</v>
      </c>
      <c r="G678" s="279">
        <f>SUM(G679:G685)</f>
        <v>7220</v>
      </c>
      <c r="H678" s="278"/>
      <c r="I678" s="278"/>
      <c r="J678" s="278"/>
    </row>
    <row r="679" spans="1:10">
      <c r="A679" s="127">
        <v>25</v>
      </c>
      <c r="B679" s="127" t="s">
        <v>285</v>
      </c>
      <c r="C679" s="127" t="s">
        <v>286</v>
      </c>
      <c r="D679" s="185" t="s">
        <v>794</v>
      </c>
      <c r="E679" s="35">
        <v>328.32</v>
      </c>
      <c r="F679" s="287">
        <v>72</v>
      </c>
      <c r="G679" s="114">
        <v>2736</v>
      </c>
      <c r="H679" s="35" t="s">
        <v>287</v>
      </c>
      <c r="I679" s="224">
        <v>42309</v>
      </c>
      <c r="J679" s="224">
        <v>42644</v>
      </c>
    </row>
    <row r="680" spans="1:10">
      <c r="A680" s="127">
        <v>26</v>
      </c>
      <c r="B680" s="35" t="s">
        <v>288</v>
      </c>
      <c r="C680" s="35" t="s">
        <v>289</v>
      </c>
      <c r="D680" s="185" t="s">
        <v>794</v>
      </c>
      <c r="E680" s="35">
        <v>41.04</v>
      </c>
      <c r="F680" s="287">
        <v>9</v>
      </c>
      <c r="G680" s="114">
        <v>342</v>
      </c>
      <c r="H680" s="35" t="s">
        <v>290</v>
      </c>
      <c r="I680" s="224">
        <v>42309</v>
      </c>
      <c r="J680" s="224">
        <v>42583</v>
      </c>
    </row>
    <row r="681" spans="1:10">
      <c r="A681" s="127">
        <v>27</v>
      </c>
      <c r="B681" s="35" t="s">
        <v>291</v>
      </c>
      <c r="C681" s="35" t="s">
        <v>292</v>
      </c>
      <c r="D681" s="185" t="s">
        <v>794</v>
      </c>
      <c r="E681" s="35">
        <v>45.6</v>
      </c>
      <c r="F681" s="287">
        <v>10</v>
      </c>
      <c r="G681" s="114">
        <v>380</v>
      </c>
      <c r="H681" s="35" t="s">
        <v>293</v>
      </c>
      <c r="I681" s="224">
        <v>42339</v>
      </c>
      <c r="J681" s="224">
        <v>42583</v>
      </c>
    </row>
    <row r="682" spans="1:10" ht="22.5">
      <c r="A682" s="127">
        <v>28</v>
      </c>
      <c r="B682" s="35" t="s">
        <v>294</v>
      </c>
      <c r="C682" s="35" t="s">
        <v>295</v>
      </c>
      <c r="D682" s="185" t="s">
        <v>794</v>
      </c>
      <c r="E682" s="35">
        <v>136.80000000000001</v>
      </c>
      <c r="F682" s="287">
        <v>30</v>
      </c>
      <c r="G682" s="114">
        <v>1140</v>
      </c>
      <c r="H682" s="35" t="s">
        <v>287</v>
      </c>
      <c r="I682" s="224">
        <v>42339</v>
      </c>
      <c r="J682" s="224">
        <v>42675</v>
      </c>
    </row>
    <row r="683" spans="1:10">
      <c r="A683" s="127">
        <v>29</v>
      </c>
      <c r="B683" s="35" t="s">
        <v>296</v>
      </c>
      <c r="C683" s="35" t="s">
        <v>297</v>
      </c>
      <c r="D683" s="185" t="s">
        <v>794</v>
      </c>
      <c r="E683" s="35">
        <v>41.04</v>
      </c>
      <c r="F683" s="287">
        <v>9</v>
      </c>
      <c r="G683" s="114">
        <v>342</v>
      </c>
      <c r="H683" s="35" t="s">
        <v>290</v>
      </c>
      <c r="I683" s="224">
        <v>42339</v>
      </c>
      <c r="J683" s="224">
        <v>42705</v>
      </c>
    </row>
    <row r="684" spans="1:10">
      <c r="A684" s="127">
        <v>30</v>
      </c>
      <c r="B684" s="136" t="s">
        <v>298</v>
      </c>
      <c r="C684" s="35" t="s">
        <v>299</v>
      </c>
      <c r="D684" s="185" t="s">
        <v>794</v>
      </c>
      <c r="E684" s="35">
        <v>136.80000000000001</v>
      </c>
      <c r="F684" s="287">
        <v>30</v>
      </c>
      <c r="G684" s="114">
        <v>1140</v>
      </c>
      <c r="H684" s="35" t="s">
        <v>290</v>
      </c>
      <c r="I684" s="224">
        <v>42278</v>
      </c>
      <c r="J684" s="224">
        <v>42706</v>
      </c>
    </row>
    <row r="685" spans="1:10">
      <c r="A685" s="127">
        <v>31</v>
      </c>
      <c r="B685" s="35" t="s">
        <v>300</v>
      </c>
      <c r="C685" s="35" t="s">
        <v>301</v>
      </c>
      <c r="D685" s="185" t="s">
        <v>794</v>
      </c>
      <c r="E685" s="35">
        <v>136.80000000000001</v>
      </c>
      <c r="F685" s="287">
        <v>30</v>
      </c>
      <c r="G685" s="35">
        <v>1140</v>
      </c>
      <c r="H685" s="35" t="s">
        <v>290</v>
      </c>
      <c r="I685" s="224">
        <v>42339</v>
      </c>
      <c r="J685" s="224">
        <v>42707</v>
      </c>
    </row>
    <row r="686" spans="1:10">
      <c r="A686" s="432" t="s">
        <v>760</v>
      </c>
      <c r="B686" s="433"/>
      <c r="C686" s="434"/>
      <c r="D686" s="278"/>
      <c r="E686" s="279">
        <f>SUM(E687:E694)</f>
        <v>3452</v>
      </c>
      <c r="F686" s="279">
        <f>SUM(F687:F694)</f>
        <v>417</v>
      </c>
      <c r="G686" s="279">
        <f>SUM(G687:G694)</f>
        <v>23990.44</v>
      </c>
      <c r="H686" s="278"/>
      <c r="I686" s="278"/>
      <c r="J686" s="278"/>
    </row>
    <row r="687" spans="1:10">
      <c r="A687" s="85">
        <v>32</v>
      </c>
      <c r="B687" s="122" t="s">
        <v>302</v>
      </c>
      <c r="C687" s="297" t="s">
        <v>303</v>
      </c>
      <c r="D687" s="140" t="s">
        <v>794</v>
      </c>
      <c r="E687" s="191">
        <v>817.3</v>
      </c>
      <c r="F687" s="191">
        <v>120</v>
      </c>
      <c r="G687" s="191">
        <v>6803</v>
      </c>
      <c r="H687" s="28" t="s">
        <v>761</v>
      </c>
      <c r="I687" s="301">
        <v>42255</v>
      </c>
      <c r="J687" s="224">
        <v>42705</v>
      </c>
    </row>
    <row r="688" spans="1:10">
      <c r="A688" s="85">
        <v>33</v>
      </c>
      <c r="B688" s="43" t="s">
        <v>304</v>
      </c>
      <c r="C688" s="43" t="s">
        <v>305</v>
      </c>
      <c r="D688" s="140" t="s">
        <v>794</v>
      </c>
      <c r="E688" s="298">
        <f>F688*10</f>
        <v>2140</v>
      </c>
      <c r="F688" s="298">
        <v>214</v>
      </c>
      <c r="G688" s="298">
        <f>F688*59.96</f>
        <v>12831.44</v>
      </c>
      <c r="H688" s="28" t="s">
        <v>306</v>
      </c>
      <c r="I688" s="301">
        <v>42165</v>
      </c>
      <c r="J688" s="224">
        <v>42706</v>
      </c>
    </row>
    <row r="689" spans="1:10">
      <c r="A689" s="85">
        <v>34</v>
      </c>
      <c r="B689" s="35" t="s">
        <v>307</v>
      </c>
      <c r="C689" s="299" t="s">
        <v>308</v>
      </c>
      <c r="D689" s="140" t="s">
        <v>794</v>
      </c>
      <c r="E689" s="298">
        <v>60</v>
      </c>
      <c r="F689" s="298">
        <v>12</v>
      </c>
      <c r="G689" s="298">
        <v>673</v>
      </c>
      <c r="H689" s="299" t="s">
        <v>309</v>
      </c>
      <c r="I689" s="302">
        <v>41913</v>
      </c>
      <c r="J689" s="224">
        <v>42706</v>
      </c>
    </row>
    <row r="690" spans="1:10">
      <c r="A690" s="85">
        <v>35</v>
      </c>
      <c r="B690" s="35" t="s">
        <v>310</v>
      </c>
      <c r="C690" s="299" t="s">
        <v>311</v>
      </c>
      <c r="D690" s="140" t="s">
        <v>794</v>
      </c>
      <c r="E690" s="298">
        <v>60</v>
      </c>
      <c r="F690" s="298">
        <v>12</v>
      </c>
      <c r="G690" s="298">
        <v>674</v>
      </c>
      <c r="H690" s="299" t="s">
        <v>312</v>
      </c>
      <c r="I690" s="302">
        <v>41914</v>
      </c>
      <c r="J690" s="224">
        <v>42706</v>
      </c>
    </row>
    <row r="691" spans="1:10">
      <c r="A691" s="85">
        <v>36</v>
      </c>
      <c r="B691" s="35" t="s">
        <v>313</v>
      </c>
      <c r="C691" s="299" t="s">
        <v>314</v>
      </c>
      <c r="D691" s="140" t="s">
        <v>794</v>
      </c>
      <c r="E691" s="298">
        <v>90</v>
      </c>
      <c r="F691" s="298">
        <v>18</v>
      </c>
      <c r="G691" s="298">
        <v>853</v>
      </c>
      <c r="H691" s="299" t="s">
        <v>315</v>
      </c>
      <c r="I691" s="302">
        <v>42217</v>
      </c>
      <c r="J691" s="224">
        <v>42706</v>
      </c>
    </row>
    <row r="692" spans="1:10">
      <c r="A692" s="85">
        <v>37</v>
      </c>
      <c r="B692" s="35" t="s">
        <v>316</v>
      </c>
      <c r="C692" s="299" t="s">
        <v>317</v>
      </c>
      <c r="D692" s="140" t="s">
        <v>794</v>
      </c>
      <c r="E692" s="298">
        <v>40</v>
      </c>
      <c r="F692" s="298">
        <v>8</v>
      </c>
      <c r="G692" s="298">
        <v>291</v>
      </c>
      <c r="H692" s="299" t="s">
        <v>318</v>
      </c>
      <c r="I692" s="302">
        <v>42186</v>
      </c>
      <c r="J692" s="224">
        <v>42706</v>
      </c>
    </row>
    <row r="693" spans="1:10">
      <c r="A693" s="85">
        <v>38</v>
      </c>
      <c r="B693" s="35" t="s">
        <v>319</v>
      </c>
      <c r="C693" s="299" t="s">
        <v>320</v>
      </c>
      <c r="D693" s="140" t="s">
        <v>794</v>
      </c>
      <c r="E693" s="298">
        <v>65</v>
      </c>
      <c r="F693" s="287">
        <v>13</v>
      </c>
      <c r="G693" s="298">
        <v>667</v>
      </c>
      <c r="H693" s="299" t="s">
        <v>321</v>
      </c>
      <c r="I693" s="302">
        <v>42186</v>
      </c>
      <c r="J693" s="224">
        <v>42706</v>
      </c>
    </row>
    <row r="694" spans="1:10">
      <c r="A694" s="85">
        <v>39</v>
      </c>
      <c r="B694" s="35" t="s">
        <v>322</v>
      </c>
      <c r="C694" s="299" t="s">
        <v>323</v>
      </c>
      <c r="D694" s="140" t="s">
        <v>794</v>
      </c>
      <c r="E694" s="298">
        <v>179.7</v>
      </c>
      <c r="F694" s="287">
        <v>20</v>
      </c>
      <c r="G694" s="298">
        <v>1198</v>
      </c>
      <c r="H694" s="299" t="s">
        <v>324</v>
      </c>
      <c r="I694" s="302">
        <v>42522</v>
      </c>
      <c r="J694" s="224">
        <v>43071</v>
      </c>
    </row>
    <row r="695" spans="1:10">
      <c r="A695" s="432" t="s">
        <v>762</v>
      </c>
      <c r="B695" s="433"/>
      <c r="C695" s="434"/>
      <c r="D695" s="278"/>
      <c r="E695" s="279">
        <f>SUM(E696:E704)</f>
        <v>2500</v>
      </c>
      <c r="F695" s="279">
        <f>SUM(F696:F704)</f>
        <v>300</v>
      </c>
      <c r="G695" s="279">
        <f>SUM(G696:G704)</f>
        <v>14829</v>
      </c>
      <c r="H695" s="278"/>
      <c r="I695" s="278"/>
      <c r="J695" s="278"/>
    </row>
    <row r="696" spans="1:10">
      <c r="A696" s="85">
        <v>40</v>
      </c>
      <c r="B696" s="127" t="s">
        <v>325</v>
      </c>
      <c r="C696" s="85" t="s">
        <v>326</v>
      </c>
      <c r="D696" s="140" t="s">
        <v>794</v>
      </c>
      <c r="E696" s="86">
        <v>200</v>
      </c>
      <c r="F696" s="287">
        <v>32</v>
      </c>
      <c r="G696" s="217">
        <v>1524</v>
      </c>
      <c r="H696" s="86" t="s">
        <v>327</v>
      </c>
      <c r="I696" s="224">
        <v>42309</v>
      </c>
      <c r="J696" s="224">
        <v>42644</v>
      </c>
    </row>
    <row r="697" spans="1:10">
      <c r="A697" s="85">
        <v>41</v>
      </c>
      <c r="B697" s="35" t="s">
        <v>328</v>
      </c>
      <c r="C697" s="86" t="s">
        <v>329</v>
      </c>
      <c r="D697" s="140" t="s">
        <v>794</v>
      </c>
      <c r="E697" s="86">
        <v>530</v>
      </c>
      <c r="F697" s="287">
        <v>57</v>
      </c>
      <c r="G697" s="217">
        <v>3420</v>
      </c>
      <c r="H697" s="86" t="s">
        <v>330</v>
      </c>
      <c r="I697" s="224">
        <v>42339</v>
      </c>
      <c r="J697" s="224">
        <v>42705</v>
      </c>
    </row>
    <row r="698" spans="1:10">
      <c r="A698" s="85">
        <v>42</v>
      </c>
      <c r="B698" s="35" t="s">
        <v>331</v>
      </c>
      <c r="C698" s="86" t="s">
        <v>332</v>
      </c>
      <c r="D698" s="140" t="s">
        <v>794</v>
      </c>
      <c r="E698" s="86">
        <v>300</v>
      </c>
      <c r="F698" s="287">
        <v>36</v>
      </c>
      <c r="G698" s="217">
        <v>2160</v>
      </c>
      <c r="H698" s="86" t="s">
        <v>333</v>
      </c>
      <c r="I698" s="86" t="s">
        <v>2048</v>
      </c>
      <c r="J698" s="224">
        <v>42675</v>
      </c>
    </row>
    <row r="699" spans="1:10">
      <c r="A699" s="85">
        <v>43</v>
      </c>
      <c r="B699" s="35" t="s">
        <v>334</v>
      </c>
      <c r="C699" s="86" t="s">
        <v>335</v>
      </c>
      <c r="D699" s="140" t="s">
        <v>794</v>
      </c>
      <c r="E699" s="86">
        <v>300</v>
      </c>
      <c r="F699" s="287">
        <v>36</v>
      </c>
      <c r="G699" s="217">
        <v>1260</v>
      </c>
      <c r="H699" s="86" t="s">
        <v>327</v>
      </c>
      <c r="I699" s="224">
        <v>42430</v>
      </c>
      <c r="J699" s="224">
        <v>42675</v>
      </c>
    </row>
    <row r="700" spans="1:10">
      <c r="A700" s="85">
        <v>44</v>
      </c>
      <c r="B700" s="35" t="s">
        <v>336</v>
      </c>
      <c r="C700" s="86" t="s">
        <v>337</v>
      </c>
      <c r="D700" s="140" t="s">
        <v>794</v>
      </c>
      <c r="E700" s="86">
        <v>130</v>
      </c>
      <c r="F700" s="287">
        <v>12</v>
      </c>
      <c r="G700" s="217">
        <v>720</v>
      </c>
      <c r="H700" s="86" t="s">
        <v>338</v>
      </c>
      <c r="I700" s="224">
        <v>42430</v>
      </c>
      <c r="J700" s="224">
        <v>42644</v>
      </c>
    </row>
    <row r="701" spans="1:10">
      <c r="A701" s="85">
        <v>45</v>
      </c>
      <c r="B701" s="35" t="s">
        <v>339</v>
      </c>
      <c r="C701" s="35" t="s">
        <v>340</v>
      </c>
      <c r="D701" s="140" t="s">
        <v>794</v>
      </c>
      <c r="E701" s="35">
        <v>240</v>
      </c>
      <c r="F701" s="287">
        <v>27</v>
      </c>
      <c r="G701" s="114">
        <v>945</v>
      </c>
      <c r="H701" s="86" t="s">
        <v>327</v>
      </c>
      <c r="I701" s="303">
        <v>42401</v>
      </c>
      <c r="J701" s="224">
        <v>42675</v>
      </c>
    </row>
    <row r="702" spans="1:10">
      <c r="A702" s="85">
        <v>46</v>
      </c>
      <c r="B702" s="35" t="s">
        <v>341</v>
      </c>
      <c r="C702" s="35" t="s">
        <v>342</v>
      </c>
      <c r="D702" s="140" t="s">
        <v>794</v>
      </c>
      <c r="E702" s="35">
        <v>20</v>
      </c>
      <c r="F702" s="287">
        <v>2</v>
      </c>
      <c r="G702" s="114">
        <v>120</v>
      </c>
      <c r="H702" s="35" t="s">
        <v>343</v>
      </c>
      <c r="I702" s="303">
        <v>42186</v>
      </c>
      <c r="J702" s="224">
        <v>42522</v>
      </c>
    </row>
    <row r="703" spans="1:10">
      <c r="A703" s="85">
        <v>47</v>
      </c>
      <c r="B703" s="35" t="s">
        <v>344</v>
      </c>
      <c r="C703" s="35" t="s">
        <v>345</v>
      </c>
      <c r="D703" s="140" t="s">
        <v>794</v>
      </c>
      <c r="E703" s="35">
        <v>450</v>
      </c>
      <c r="F703" s="287">
        <v>50</v>
      </c>
      <c r="G703" s="114">
        <v>3000</v>
      </c>
      <c r="H703" s="35" t="s">
        <v>346</v>
      </c>
      <c r="I703" s="224">
        <v>42430</v>
      </c>
      <c r="J703" s="224">
        <v>42705</v>
      </c>
    </row>
    <row r="704" spans="1:10">
      <c r="A704" s="85">
        <v>48</v>
      </c>
      <c r="B704" s="35" t="s">
        <v>347</v>
      </c>
      <c r="C704" s="35" t="s">
        <v>342</v>
      </c>
      <c r="D704" s="140" t="s">
        <v>794</v>
      </c>
      <c r="E704" s="35">
        <v>330</v>
      </c>
      <c r="F704" s="287">
        <v>48</v>
      </c>
      <c r="G704" s="114">
        <v>1680</v>
      </c>
      <c r="H704" s="35" t="s">
        <v>348</v>
      </c>
      <c r="I704" s="224">
        <v>42430</v>
      </c>
      <c r="J704" s="224">
        <v>42644</v>
      </c>
    </row>
    <row r="705" spans="1:10">
      <c r="A705" s="449" t="s">
        <v>759</v>
      </c>
      <c r="B705" s="450"/>
      <c r="C705" s="451"/>
      <c r="D705" s="119"/>
      <c r="E705" s="118">
        <f>SUM(E706:E715)</f>
        <v>1033</v>
      </c>
      <c r="F705" s="118">
        <f>SUM(F706:F715)</f>
        <v>200</v>
      </c>
      <c r="G705" s="118">
        <f>SUM(G706:G715)</f>
        <v>8549</v>
      </c>
      <c r="H705" s="119"/>
      <c r="I705" s="323"/>
      <c r="J705" s="119"/>
    </row>
    <row r="706" spans="1:10">
      <c r="A706" s="35">
        <v>49</v>
      </c>
      <c r="B706" s="35" t="s">
        <v>349</v>
      </c>
      <c r="C706" s="304" t="s">
        <v>350</v>
      </c>
      <c r="D706" s="41" t="s">
        <v>794</v>
      </c>
      <c r="E706" s="41">
        <v>44</v>
      </c>
      <c r="F706" s="287">
        <v>12</v>
      </c>
      <c r="G706" s="41">
        <v>360</v>
      </c>
      <c r="H706" s="153" t="s">
        <v>351</v>
      </c>
      <c r="I706" s="324">
        <v>42348</v>
      </c>
      <c r="J706" s="324">
        <v>42714</v>
      </c>
    </row>
    <row r="707" spans="1:10">
      <c r="A707" s="35">
        <v>50</v>
      </c>
      <c r="B707" s="127" t="s">
        <v>352</v>
      </c>
      <c r="C707" s="304" t="s">
        <v>350</v>
      </c>
      <c r="D707" s="41" t="s">
        <v>794</v>
      </c>
      <c r="E707" s="161">
        <v>107</v>
      </c>
      <c r="F707" s="295">
        <v>15</v>
      </c>
      <c r="G707" s="161">
        <v>885</v>
      </c>
      <c r="H707" s="305" t="s">
        <v>353</v>
      </c>
      <c r="I707" s="324">
        <v>42350</v>
      </c>
      <c r="J707" s="324">
        <v>42716</v>
      </c>
    </row>
    <row r="708" spans="1:10" ht="22.5">
      <c r="A708" s="35">
        <v>51</v>
      </c>
      <c r="B708" s="127" t="s">
        <v>354</v>
      </c>
      <c r="C708" s="304" t="s">
        <v>350</v>
      </c>
      <c r="D708" s="41" t="s">
        <v>794</v>
      </c>
      <c r="E708" s="161">
        <v>85</v>
      </c>
      <c r="F708" s="295">
        <v>12</v>
      </c>
      <c r="G708" s="161">
        <v>708</v>
      </c>
      <c r="H708" s="305" t="s">
        <v>354</v>
      </c>
      <c r="I708" s="324">
        <v>42349</v>
      </c>
      <c r="J708" s="324">
        <v>42715</v>
      </c>
    </row>
    <row r="709" spans="1:10">
      <c r="A709" s="35">
        <v>52</v>
      </c>
      <c r="B709" s="127" t="s">
        <v>355</v>
      </c>
      <c r="C709" s="304" t="s">
        <v>350</v>
      </c>
      <c r="D709" s="41" t="s">
        <v>794</v>
      </c>
      <c r="E709" s="161">
        <v>100</v>
      </c>
      <c r="F709" s="295">
        <v>14</v>
      </c>
      <c r="G709" s="161">
        <v>826</v>
      </c>
      <c r="H709" s="305" t="s">
        <v>356</v>
      </c>
      <c r="I709" s="324">
        <v>42350</v>
      </c>
      <c r="J709" s="324">
        <v>42716</v>
      </c>
    </row>
    <row r="710" spans="1:10">
      <c r="A710" s="35">
        <v>53</v>
      </c>
      <c r="B710" s="127" t="s">
        <v>357</v>
      </c>
      <c r="C710" s="304" t="s">
        <v>350</v>
      </c>
      <c r="D710" s="41" t="s">
        <v>794</v>
      </c>
      <c r="E710" s="161">
        <v>22</v>
      </c>
      <c r="F710" s="295">
        <v>6</v>
      </c>
      <c r="G710" s="161">
        <v>180</v>
      </c>
      <c r="H710" s="305" t="s">
        <v>357</v>
      </c>
      <c r="I710" s="324">
        <v>42357</v>
      </c>
      <c r="J710" s="324">
        <v>42723</v>
      </c>
    </row>
    <row r="711" spans="1:10">
      <c r="A711" s="35">
        <v>54</v>
      </c>
      <c r="B711" s="306" t="s">
        <v>358</v>
      </c>
      <c r="C711" s="307" t="s">
        <v>342</v>
      </c>
      <c r="D711" s="41" t="s">
        <v>794</v>
      </c>
      <c r="E711" s="161">
        <v>340</v>
      </c>
      <c r="F711" s="295">
        <v>48</v>
      </c>
      <c r="G711" s="161">
        <v>2832</v>
      </c>
      <c r="H711" s="308" t="s">
        <v>359</v>
      </c>
      <c r="I711" s="324">
        <v>42356</v>
      </c>
      <c r="J711" s="324">
        <v>42722</v>
      </c>
    </row>
    <row r="712" spans="1:10">
      <c r="A712" s="35">
        <v>55</v>
      </c>
      <c r="B712" s="306" t="s">
        <v>360</v>
      </c>
      <c r="C712" s="307" t="s">
        <v>342</v>
      </c>
      <c r="D712" s="41" t="s">
        <v>794</v>
      </c>
      <c r="E712" s="161">
        <v>72</v>
      </c>
      <c r="F712" s="295">
        <v>20</v>
      </c>
      <c r="G712" s="161">
        <v>600</v>
      </c>
      <c r="H712" s="308" t="s">
        <v>361</v>
      </c>
      <c r="I712" s="324">
        <v>42367</v>
      </c>
      <c r="J712" s="324">
        <v>42733</v>
      </c>
    </row>
    <row r="713" spans="1:10">
      <c r="A713" s="35">
        <v>56</v>
      </c>
      <c r="B713" s="159" t="s">
        <v>362</v>
      </c>
      <c r="C713" s="307" t="s">
        <v>342</v>
      </c>
      <c r="D713" s="41" t="s">
        <v>794</v>
      </c>
      <c r="E713" s="41">
        <v>72</v>
      </c>
      <c r="F713" s="287">
        <v>20</v>
      </c>
      <c r="G713" s="41">
        <v>600</v>
      </c>
      <c r="H713" s="309" t="s">
        <v>363</v>
      </c>
      <c r="I713" s="324">
        <v>42366</v>
      </c>
      <c r="J713" s="324">
        <v>42732</v>
      </c>
    </row>
    <row r="714" spans="1:10">
      <c r="A714" s="35">
        <v>57</v>
      </c>
      <c r="B714" s="310" t="s">
        <v>364</v>
      </c>
      <c r="C714" s="307" t="s">
        <v>342</v>
      </c>
      <c r="D714" s="41" t="s">
        <v>794</v>
      </c>
      <c r="E714" s="252">
        <v>76</v>
      </c>
      <c r="F714" s="311">
        <v>21</v>
      </c>
      <c r="G714" s="252">
        <v>630</v>
      </c>
      <c r="H714" s="312" t="s">
        <v>365</v>
      </c>
      <c r="I714" s="324">
        <v>42349</v>
      </c>
      <c r="J714" s="324">
        <v>42715</v>
      </c>
    </row>
    <row r="715" spans="1:10">
      <c r="A715" s="35">
        <v>58</v>
      </c>
      <c r="B715" s="159" t="s">
        <v>366</v>
      </c>
      <c r="C715" s="304" t="s">
        <v>367</v>
      </c>
      <c r="D715" s="41" t="s">
        <v>794</v>
      </c>
      <c r="E715" s="41">
        <v>115</v>
      </c>
      <c r="F715" s="287">
        <v>32</v>
      </c>
      <c r="G715" s="41">
        <v>928</v>
      </c>
      <c r="H715" s="309" t="s">
        <v>368</v>
      </c>
      <c r="I715" s="324">
        <v>42350</v>
      </c>
      <c r="J715" s="324">
        <v>42716</v>
      </c>
    </row>
    <row r="716" spans="1:10">
      <c r="A716" s="449" t="s">
        <v>763</v>
      </c>
      <c r="B716" s="450"/>
      <c r="C716" s="451"/>
      <c r="D716" s="313"/>
      <c r="E716" s="239">
        <f>SUM(E717)</f>
        <v>1800</v>
      </c>
      <c r="F716" s="239">
        <f>SUM(F717)</f>
        <v>150</v>
      </c>
      <c r="G716" s="239">
        <f>SUM(G717)</f>
        <v>9000</v>
      </c>
      <c r="H716" s="313"/>
      <c r="I716" s="325"/>
      <c r="J716" s="313"/>
    </row>
    <row r="717" spans="1:10">
      <c r="A717" s="41">
        <v>59</v>
      </c>
      <c r="B717" s="43" t="s">
        <v>369</v>
      </c>
      <c r="C717" s="41" t="s">
        <v>764</v>
      </c>
      <c r="D717" s="41" t="s">
        <v>794</v>
      </c>
      <c r="E717" s="41">
        <v>1800</v>
      </c>
      <c r="F717" s="41">
        <v>150</v>
      </c>
      <c r="G717" s="41">
        <v>9000</v>
      </c>
      <c r="H717" s="43" t="s">
        <v>370</v>
      </c>
      <c r="I717" s="302">
        <v>42370</v>
      </c>
      <c r="J717" s="302">
        <v>42736</v>
      </c>
    </row>
    <row r="718" spans="1:10">
      <c r="A718" s="468" t="s">
        <v>765</v>
      </c>
      <c r="B718" s="469"/>
      <c r="C718" s="470"/>
      <c r="D718" s="147"/>
      <c r="E718" s="148">
        <v>4378</v>
      </c>
      <c r="F718" s="148">
        <v>754</v>
      </c>
      <c r="G718" s="148">
        <v>37038</v>
      </c>
      <c r="H718" s="147"/>
      <c r="I718" s="147"/>
      <c r="J718" s="147"/>
    </row>
    <row r="719" spans="1:10">
      <c r="A719" s="449" t="s">
        <v>766</v>
      </c>
      <c r="B719" s="450"/>
      <c r="C719" s="451"/>
      <c r="D719" s="119"/>
      <c r="E719" s="118">
        <f>SUM(E720:E726)</f>
        <v>2289</v>
      </c>
      <c r="F719" s="118">
        <f>SUM(F720:F726)</f>
        <v>361</v>
      </c>
      <c r="G719" s="118">
        <f>SUM(G720:G726)</f>
        <v>20446</v>
      </c>
      <c r="H719" s="118"/>
      <c r="I719" s="118"/>
      <c r="J719" s="118"/>
    </row>
    <row r="720" spans="1:10">
      <c r="A720" s="41">
        <v>1</v>
      </c>
      <c r="B720" s="35" t="s">
        <v>371</v>
      </c>
      <c r="C720" s="35" t="s">
        <v>372</v>
      </c>
      <c r="D720" s="35" t="s">
        <v>794</v>
      </c>
      <c r="E720" s="114">
        <v>441</v>
      </c>
      <c r="F720" s="114">
        <v>50</v>
      </c>
      <c r="G720" s="114">
        <v>2989</v>
      </c>
      <c r="H720" s="35" t="s">
        <v>373</v>
      </c>
      <c r="I720" s="223">
        <v>2015.1</v>
      </c>
      <c r="J720" s="165">
        <v>2017.03</v>
      </c>
    </row>
    <row r="721" spans="1:10">
      <c r="A721" s="41">
        <v>2</v>
      </c>
      <c r="B721" s="35" t="s">
        <v>374</v>
      </c>
      <c r="C721" s="35" t="s">
        <v>375</v>
      </c>
      <c r="D721" s="35" t="s">
        <v>794</v>
      </c>
      <c r="E721" s="114">
        <v>384</v>
      </c>
      <c r="F721" s="114">
        <v>44</v>
      </c>
      <c r="G721" s="114">
        <v>2640</v>
      </c>
      <c r="H721" s="35" t="s">
        <v>376</v>
      </c>
      <c r="I721" s="223">
        <v>2015.12</v>
      </c>
      <c r="J721" s="326">
        <v>2017.06</v>
      </c>
    </row>
    <row r="722" spans="1:10" ht="18.95" customHeight="1">
      <c r="A722" s="41">
        <v>3</v>
      </c>
      <c r="B722" s="35" t="s">
        <v>377</v>
      </c>
      <c r="C722" s="35" t="s">
        <v>378</v>
      </c>
      <c r="D722" s="35" t="s">
        <v>882</v>
      </c>
      <c r="E722" s="114">
        <v>156</v>
      </c>
      <c r="F722" s="114">
        <v>55</v>
      </c>
      <c r="G722" s="114">
        <v>3300</v>
      </c>
      <c r="H722" s="35" t="s">
        <v>379</v>
      </c>
      <c r="I722" s="223">
        <v>2015.12</v>
      </c>
      <c r="J722" s="165">
        <v>2016.12</v>
      </c>
    </row>
    <row r="723" spans="1:10" ht="20.100000000000001" customHeight="1">
      <c r="A723" s="41">
        <v>4</v>
      </c>
      <c r="B723" s="35" t="s">
        <v>380</v>
      </c>
      <c r="C723" s="35" t="s">
        <v>372</v>
      </c>
      <c r="D723" s="35" t="s">
        <v>882</v>
      </c>
      <c r="E723" s="114">
        <v>430</v>
      </c>
      <c r="F723" s="114">
        <v>80</v>
      </c>
      <c r="G723" s="114">
        <v>4317</v>
      </c>
      <c r="H723" s="35" t="s">
        <v>373</v>
      </c>
      <c r="I723" s="223">
        <v>2015.12</v>
      </c>
      <c r="J723" s="165">
        <v>2016.12</v>
      </c>
    </row>
    <row r="724" spans="1:10">
      <c r="A724" s="41">
        <v>5</v>
      </c>
      <c r="B724" s="424" t="s">
        <v>381</v>
      </c>
      <c r="C724" s="35" t="s">
        <v>382</v>
      </c>
      <c r="D724" s="35" t="s">
        <v>794</v>
      </c>
      <c r="E724" s="114">
        <v>338</v>
      </c>
      <c r="F724" s="114">
        <v>52</v>
      </c>
      <c r="G724" s="114">
        <v>2700</v>
      </c>
      <c r="H724" s="424" t="s">
        <v>383</v>
      </c>
      <c r="I724" s="223">
        <v>2015.12</v>
      </c>
      <c r="J724" s="165">
        <v>2017.06</v>
      </c>
    </row>
    <row r="725" spans="1:10">
      <c r="A725" s="41">
        <v>6</v>
      </c>
      <c r="B725" s="424"/>
      <c r="C725" s="35" t="s">
        <v>382</v>
      </c>
      <c r="D725" s="35" t="s">
        <v>882</v>
      </c>
      <c r="E725" s="114">
        <v>72</v>
      </c>
      <c r="F725" s="114">
        <v>20</v>
      </c>
      <c r="G725" s="114">
        <v>900</v>
      </c>
      <c r="H725" s="424"/>
      <c r="I725" s="223">
        <v>2015.12</v>
      </c>
      <c r="J725" s="165">
        <v>2016.12</v>
      </c>
    </row>
    <row r="726" spans="1:10">
      <c r="A726" s="41">
        <v>7</v>
      </c>
      <c r="B726" s="35" t="s">
        <v>384</v>
      </c>
      <c r="C726" s="35" t="s">
        <v>385</v>
      </c>
      <c r="D726" s="35" t="s">
        <v>794</v>
      </c>
      <c r="E726" s="114">
        <v>468</v>
      </c>
      <c r="F726" s="114">
        <v>60</v>
      </c>
      <c r="G726" s="114">
        <v>3600</v>
      </c>
      <c r="H726" s="35" t="s">
        <v>386</v>
      </c>
      <c r="I726" s="223">
        <v>2015.12</v>
      </c>
      <c r="J726" s="326">
        <v>2017.06</v>
      </c>
    </row>
    <row r="727" spans="1:10">
      <c r="A727" s="449" t="s">
        <v>767</v>
      </c>
      <c r="B727" s="450"/>
      <c r="C727" s="451"/>
      <c r="D727" s="119"/>
      <c r="E727" s="118">
        <f>SUM(E728:E731)</f>
        <v>2089</v>
      </c>
      <c r="F727" s="118">
        <f>SUM(F728:F731)</f>
        <v>393</v>
      </c>
      <c r="G727" s="118">
        <f>SUM(G728:G731)</f>
        <v>16592</v>
      </c>
      <c r="H727" s="118"/>
      <c r="I727" s="118"/>
      <c r="J727" s="118"/>
    </row>
    <row r="728" spans="1:10">
      <c r="A728" s="41">
        <v>8</v>
      </c>
      <c r="B728" s="35" t="s">
        <v>387</v>
      </c>
      <c r="C728" s="35" t="s">
        <v>388</v>
      </c>
      <c r="D728" s="35" t="s">
        <v>794</v>
      </c>
      <c r="E728" s="35">
        <v>220</v>
      </c>
      <c r="F728" s="35">
        <v>32</v>
      </c>
      <c r="G728" s="35">
        <v>1624</v>
      </c>
      <c r="H728" s="35" t="s">
        <v>389</v>
      </c>
      <c r="I728" s="41">
        <v>2015.12</v>
      </c>
      <c r="J728" s="41">
        <v>2016.11</v>
      </c>
    </row>
    <row r="729" spans="1:10">
      <c r="A729" s="41">
        <v>9</v>
      </c>
      <c r="B729" s="35" t="s">
        <v>390</v>
      </c>
      <c r="C729" s="35" t="s">
        <v>391</v>
      </c>
      <c r="D729" s="35" t="s">
        <v>794</v>
      </c>
      <c r="E729" s="35">
        <v>700</v>
      </c>
      <c r="F729" s="35">
        <v>96</v>
      </c>
      <c r="G729" s="35">
        <v>5250</v>
      </c>
      <c r="H729" s="35" t="s">
        <v>389</v>
      </c>
      <c r="I729" s="41">
        <v>2015.12</v>
      </c>
      <c r="J729" s="41">
        <v>2016.11</v>
      </c>
    </row>
    <row r="730" spans="1:10">
      <c r="A730" s="41">
        <v>10</v>
      </c>
      <c r="B730" s="35" t="s">
        <v>392</v>
      </c>
      <c r="C730" s="35" t="s">
        <v>393</v>
      </c>
      <c r="D730" s="35" t="s">
        <v>794</v>
      </c>
      <c r="E730" s="35">
        <v>140</v>
      </c>
      <c r="F730" s="35">
        <v>31</v>
      </c>
      <c r="G730" s="35">
        <v>1086</v>
      </c>
      <c r="H730" s="35" t="s">
        <v>394</v>
      </c>
      <c r="I730" s="41">
        <v>2015.9</v>
      </c>
      <c r="J730" s="41">
        <v>2016.5</v>
      </c>
    </row>
    <row r="731" spans="1:10">
      <c r="A731" s="41">
        <v>11</v>
      </c>
      <c r="B731" s="35" t="s">
        <v>395</v>
      </c>
      <c r="C731" s="35" t="s">
        <v>396</v>
      </c>
      <c r="D731" s="35" t="s">
        <v>794</v>
      </c>
      <c r="E731" s="35">
        <v>1029</v>
      </c>
      <c r="F731" s="35">
        <v>234</v>
      </c>
      <c r="G731" s="35">
        <v>8632</v>
      </c>
      <c r="H731" s="35" t="s">
        <v>397</v>
      </c>
      <c r="I731" s="41">
        <v>2016.3</v>
      </c>
      <c r="J731" s="41">
        <v>2016.11</v>
      </c>
    </row>
    <row r="732" spans="1:10">
      <c r="A732" s="452" t="s">
        <v>768</v>
      </c>
      <c r="B732" s="453"/>
      <c r="C732" s="454"/>
      <c r="D732" s="314"/>
      <c r="E732" s="314">
        <f>E733+E735</f>
        <v>44728.639999999999</v>
      </c>
      <c r="F732" s="314">
        <f>F733+F735</f>
        <v>5063</v>
      </c>
      <c r="G732" s="314">
        <f>G733+G735</f>
        <v>304498.51</v>
      </c>
      <c r="H732" s="314"/>
      <c r="I732" s="314"/>
      <c r="J732" s="314"/>
    </row>
    <row r="733" spans="1:10">
      <c r="A733" s="439" t="s">
        <v>2014</v>
      </c>
      <c r="B733" s="440"/>
      <c r="C733" s="441"/>
      <c r="D733" s="315"/>
      <c r="E733" s="315">
        <f>SUM(E734:E734)</f>
        <v>518</v>
      </c>
      <c r="F733" s="315">
        <f>SUM(F734:F734)</f>
        <v>48</v>
      </c>
      <c r="G733" s="315">
        <f>SUM(G734:G734)</f>
        <v>2160</v>
      </c>
      <c r="H733" s="315"/>
      <c r="I733" s="315"/>
      <c r="J733" s="315"/>
    </row>
    <row r="734" spans="1:10">
      <c r="A734" s="316">
        <v>1</v>
      </c>
      <c r="B734" s="316" t="s">
        <v>398</v>
      </c>
      <c r="C734" s="316" t="s">
        <v>2046</v>
      </c>
      <c r="D734" s="316" t="s">
        <v>794</v>
      </c>
      <c r="E734" s="316">
        <v>518</v>
      </c>
      <c r="F734" s="316">
        <v>48</v>
      </c>
      <c r="G734" s="316">
        <v>2160</v>
      </c>
      <c r="H734" s="316" t="s">
        <v>399</v>
      </c>
      <c r="I734" s="316">
        <v>2015.9</v>
      </c>
      <c r="J734" s="316">
        <v>2016.12</v>
      </c>
    </row>
    <row r="735" spans="1:10">
      <c r="A735" s="439" t="s">
        <v>2018</v>
      </c>
      <c r="B735" s="440"/>
      <c r="C735" s="441"/>
      <c r="D735" s="317"/>
      <c r="E735" s="315">
        <f>E736+E767+E794+E813+E833+E861+E883+E888+E900+E933+E954</f>
        <v>44210.64</v>
      </c>
      <c r="F735" s="315">
        <f>F736+F767+F794+F813+F833+F861+F883+F888+F900+F933+F954</f>
        <v>5015</v>
      </c>
      <c r="G735" s="315">
        <f>G736+G767+G794+G813+G833+G861+G883+G888+G900+G933+G954</f>
        <v>302338.51</v>
      </c>
      <c r="H735" s="315"/>
      <c r="I735" s="315"/>
      <c r="J735" s="327"/>
    </row>
    <row r="736" spans="1:10">
      <c r="A736" s="439" t="s">
        <v>400</v>
      </c>
      <c r="B736" s="440"/>
      <c r="C736" s="441"/>
      <c r="D736" s="317"/>
      <c r="E736" s="315">
        <f>SUM(E737:E766)</f>
        <v>7084</v>
      </c>
      <c r="F736" s="315">
        <f>SUM(F737:F766)</f>
        <v>721</v>
      </c>
      <c r="G736" s="315">
        <f>SUM(G737:G766)</f>
        <v>49174</v>
      </c>
      <c r="H736" s="315"/>
      <c r="I736" s="315"/>
      <c r="J736" s="327"/>
    </row>
    <row r="737" spans="1:10">
      <c r="A737" s="316">
        <v>2</v>
      </c>
      <c r="B737" s="316" t="s">
        <v>401</v>
      </c>
      <c r="C737" s="316" t="s">
        <v>402</v>
      </c>
      <c r="D737" s="318" t="s">
        <v>794</v>
      </c>
      <c r="E737" s="316">
        <v>1900</v>
      </c>
      <c r="F737" s="316">
        <v>50</v>
      </c>
      <c r="G737" s="319">
        <v>11514</v>
      </c>
      <c r="H737" s="319" t="s">
        <v>403</v>
      </c>
      <c r="I737" s="319">
        <v>2015.12</v>
      </c>
      <c r="J737" s="328" t="s">
        <v>2045</v>
      </c>
    </row>
    <row r="738" spans="1:10">
      <c r="A738" s="316">
        <v>3</v>
      </c>
      <c r="B738" s="320" t="s">
        <v>404</v>
      </c>
      <c r="C738" s="316" t="s">
        <v>402</v>
      </c>
      <c r="D738" s="318" t="s">
        <v>794</v>
      </c>
      <c r="E738" s="316">
        <v>1135</v>
      </c>
      <c r="F738" s="316">
        <v>60</v>
      </c>
      <c r="G738" s="319">
        <v>6060</v>
      </c>
      <c r="H738" s="319" t="s">
        <v>405</v>
      </c>
      <c r="I738" s="319">
        <v>2015.12</v>
      </c>
      <c r="J738" s="328" t="s">
        <v>2045</v>
      </c>
    </row>
    <row r="739" spans="1:10">
      <c r="A739" s="316">
        <v>4</v>
      </c>
      <c r="B739" s="448" t="s">
        <v>406</v>
      </c>
      <c r="C739" s="316" t="s">
        <v>407</v>
      </c>
      <c r="D739" s="321" t="s">
        <v>794</v>
      </c>
      <c r="E739" s="319">
        <v>140</v>
      </c>
      <c r="F739" s="319">
        <v>24</v>
      </c>
      <c r="G739" s="316">
        <v>1080</v>
      </c>
      <c r="H739" s="319" t="s">
        <v>408</v>
      </c>
      <c r="I739" s="319">
        <v>2015.12</v>
      </c>
      <c r="J739" s="328" t="s">
        <v>2045</v>
      </c>
    </row>
    <row r="740" spans="1:10">
      <c r="A740" s="316">
        <v>5</v>
      </c>
      <c r="B740" s="448"/>
      <c r="C740" s="316" t="s">
        <v>407</v>
      </c>
      <c r="D740" s="321" t="s">
        <v>794</v>
      </c>
      <c r="E740" s="319">
        <v>94</v>
      </c>
      <c r="F740" s="319">
        <v>16</v>
      </c>
      <c r="G740" s="316">
        <v>720</v>
      </c>
      <c r="H740" s="319" t="s">
        <v>409</v>
      </c>
      <c r="I740" s="319">
        <v>2015.12</v>
      </c>
      <c r="J740" s="316">
        <v>2016.12</v>
      </c>
    </row>
    <row r="741" spans="1:10">
      <c r="A741" s="316">
        <v>6</v>
      </c>
      <c r="B741" s="448"/>
      <c r="C741" s="316" t="s">
        <v>407</v>
      </c>
      <c r="D741" s="321" t="s">
        <v>794</v>
      </c>
      <c r="E741" s="319">
        <v>176</v>
      </c>
      <c r="F741" s="319">
        <v>30</v>
      </c>
      <c r="G741" s="316">
        <v>1395</v>
      </c>
      <c r="H741" s="319" t="s">
        <v>410</v>
      </c>
      <c r="I741" s="319">
        <v>2015.12</v>
      </c>
      <c r="J741" s="316">
        <v>2016.12</v>
      </c>
    </row>
    <row r="742" spans="1:10">
      <c r="A742" s="316">
        <v>7</v>
      </c>
      <c r="B742" s="448"/>
      <c r="C742" s="316" t="s">
        <v>407</v>
      </c>
      <c r="D742" s="321" t="s">
        <v>794</v>
      </c>
      <c r="E742" s="319">
        <v>140</v>
      </c>
      <c r="F742" s="319">
        <v>24</v>
      </c>
      <c r="G742" s="316">
        <v>1080</v>
      </c>
      <c r="H742" s="319" t="s">
        <v>411</v>
      </c>
      <c r="I742" s="319">
        <v>2015.12</v>
      </c>
      <c r="J742" s="316">
        <v>2016.12</v>
      </c>
    </row>
    <row r="743" spans="1:10">
      <c r="A743" s="316">
        <v>8</v>
      </c>
      <c r="B743" s="448"/>
      <c r="C743" s="316" t="s">
        <v>407</v>
      </c>
      <c r="D743" s="321" t="s">
        <v>794</v>
      </c>
      <c r="E743" s="319">
        <v>140</v>
      </c>
      <c r="F743" s="319">
        <v>24</v>
      </c>
      <c r="G743" s="316">
        <v>1080</v>
      </c>
      <c r="H743" s="319" t="s">
        <v>412</v>
      </c>
      <c r="I743" s="319">
        <v>2015.12</v>
      </c>
      <c r="J743" s="316">
        <v>2016.12</v>
      </c>
    </row>
    <row r="744" spans="1:10">
      <c r="A744" s="316">
        <v>9</v>
      </c>
      <c r="B744" s="448"/>
      <c r="C744" s="316" t="s">
        <v>407</v>
      </c>
      <c r="D744" s="321" t="s">
        <v>794</v>
      </c>
      <c r="E744" s="319">
        <v>176</v>
      </c>
      <c r="F744" s="319">
        <v>30</v>
      </c>
      <c r="G744" s="316">
        <v>1350</v>
      </c>
      <c r="H744" s="319" t="s">
        <v>413</v>
      </c>
      <c r="I744" s="319">
        <v>2015.12</v>
      </c>
      <c r="J744" s="316">
        <v>2016.12</v>
      </c>
    </row>
    <row r="745" spans="1:10">
      <c r="A745" s="316">
        <v>10</v>
      </c>
      <c r="B745" s="448"/>
      <c r="C745" s="316" t="s">
        <v>407</v>
      </c>
      <c r="D745" s="321" t="s">
        <v>794</v>
      </c>
      <c r="E745" s="319">
        <v>176</v>
      </c>
      <c r="F745" s="319">
        <v>30</v>
      </c>
      <c r="G745" s="316">
        <v>1350</v>
      </c>
      <c r="H745" s="319" t="s">
        <v>414</v>
      </c>
      <c r="I745" s="319">
        <v>2015.12</v>
      </c>
      <c r="J745" s="316">
        <v>2016.12</v>
      </c>
    </row>
    <row r="746" spans="1:10">
      <c r="A746" s="316">
        <v>11</v>
      </c>
      <c r="B746" s="448"/>
      <c r="C746" s="316" t="s">
        <v>407</v>
      </c>
      <c r="D746" s="321" t="s">
        <v>794</v>
      </c>
      <c r="E746" s="319">
        <v>281</v>
      </c>
      <c r="F746" s="319">
        <v>30</v>
      </c>
      <c r="G746" s="316">
        <v>2160</v>
      </c>
      <c r="H746" s="319" t="s">
        <v>415</v>
      </c>
      <c r="I746" s="319">
        <v>2015.12</v>
      </c>
      <c r="J746" s="316">
        <v>2016.12</v>
      </c>
    </row>
    <row r="747" spans="1:10">
      <c r="A747" s="316">
        <v>12</v>
      </c>
      <c r="B747" s="448"/>
      <c r="C747" s="316" t="s">
        <v>407</v>
      </c>
      <c r="D747" s="321" t="s">
        <v>794</v>
      </c>
      <c r="E747" s="319">
        <v>187</v>
      </c>
      <c r="F747" s="319">
        <v>32</v>
      </c>
      <c r="G747" s="316">
        <v>1440</v>
      </c>
      <c r="H747" s="319" t="s">
        <v>416</v>
      </c>
      <c r="I747" s="319">
        <v>2015.12</v>
      </c>
      <c r="J747" s="316">
        <v>2016.12</v>
      </c>
    </row>
    <row r="748" spans="1:10">
      <c r="A748" s="316">
        <v>13</v>
      </c>
      <c r="B748" s="448"/>
      <c r="C748" s="316" t="s">
        <v>407</v>
      </c>
      <c r="D748" s="321" t="s">
        <v>794</v>
      </c>
      <c r="E748" s="319">
        <v>176</v>
      </c>
      <c r="F748" s="319">
        <v>30</v>
      </c>
      <c r="G748" s="316">
        <v>1350</v>
      </c>
      <c r="H748" s="319" t="s">
        <v>417</v>
      </c>
      <c r="I748" s="319">
        <v>2015.12</v>
      </c>
      <c r="J748" s="316">
        <v>2016.12</v>
      </c>
    </row>
    <row r="749" spans="1:10">
      <c r="A749" s="316">
        <v>14</v>
      </c>
      <c r="B749" s="448"/>
      <c r="C749" s="316" t="s">
        <v>407</v>
      </c>
      <c r="D749" s="321" t="s">
        <v>794</v>
      </c>
      <c r="E749" s="319">
        <v>94</v>
      </c>
      <c r="F749" s="319">
        <v>16</v>
      </c>
      <c r="G749" s="316">
        <v>720</v>
      </c>
      <c r="H749" s="319" t="s">
        <v>418</v>
      </c>
      <c r="I749" s="319">
        <v>2015.12</v>
      </c>
      <c r="J749" s="316">
        <v>2016.12</v>
      </c>
    </row>
    <row r="750" spans="1:10">
      <c r="A750" s="316">
        <v>15</v>
      </c>
      <c r="B750" s="448"/>
      <c r="C750" s="316" t="s">
        <v>407</v>
      </c>
      <c r="D750" s="321" t="s">
        <v>794</v>
      </c>
      <c r="E750" s="319">
        <v>70</v>
      </c>
      <c r="F750" s="319">
        <v>12</v>
      </c>
      <c r="G750" s="316">
        <v>540</v>
      </c>
      <c r="H750" s="319" t="s">
        <v>419</v>
      </c>
      <c r="I750" s="319">
        <v>2015.12</v>
      </c>
      <c r="J750" s="316">
        <v>2016.12</v>
      </c>
    </row>
    <row r="751" spans="1:10">
      <c r="A751" s="316">
        <v>16</v>
      </c>
      <c r="B751" s="448"/>
      <c r="C751" s="316" t="s">
        <v>407</v>
      </c>
      <c r="D751" s="321" t="s">
        <v>794</v>
      </c>
      <c r="E751" s="319">
        <v>117</v>
      </c>
      <c r="F751" s="319">
        <v>20</v>
      </c>
      <c r="G751" s="316">
        <v>900</v>
      </c>
      <c r="H751" s="319" t="s">
        <v>420</v>
      </c>
      <c r="I751" s="319">
        <v>2015.12</v>
      </c>
      <c r="J751" s="316">
        <v>2016.12</v>
      </c>
    </row>
    <row r="752" spans="1:10">
      <c r="A752" s="316">
        <v>17</v>
      </c>
      <c r="B752" s="448"/>
      <c r="C752" s="316" t="s">
        <v>407</v>
      </c>
      <c r="D752" s="321" t="s">
        <v>794</v>
      </c>
      <c r="E752" s="319">
        <v>76</v>
      </c>
      <c r="F752" s="319">
        <v>13</v>
      </c>
      <c r="G752" s="316">
        <v>585</v>
      </c>
      <c r="H752" s="319" t="s">
        <v>421</v>
      </c>
      <c r="I752" s="319">
        <v>2015.12</v>
      </c>
      <c r="J752" s="316">
        <v>2016.12</v>
      </c>
    </row>
    <row r="753" spans="1:10">
      <c r="A753" s="316">
        <v>18</v>
      </c>
      <c r="B753" s="448"/>
      <c r="C753" s="316" t="s">
        <v>407</v>
      </c>
      <c r="D753" s="321" t="s">
        <v>794</v>
      </c>
      <c r="E753" s="319">
        <v>164</v>
      </c>
      <c r="F753" s="319">
        <v>28</v>
      </c>
      <c r="G753" s="316">
        <v>1260</v>
      </c>
      <c r="H753" s="319" t="s">
        <v>422</v>
      </c>
      <c r="I753" s="319">
        <v>2015.12</v>
      </c>
      <c r="J753" s="316">
        <v>2016.12</v>
      </c>
    </row>
    <row r="754" spans="1:10">
      <c r="A754" s="316">
        <v>19</v>
      </c>
      <c r="B754" s="448"/>
      <c r="C754" s="316" t="s">
        <v>407</v>
      </c>
      <c r="D754" s="321" t="s">
        <v>794</v>
      </c>
      <c r="E754" s="319">
        <v>105</v>
      </c>
      <c r="F754" s="319">
        <v>18</v>
      </c>
      <c r="G754" s="316">
        <v>810</v>
      </c>
      <c r="H754" s="319" t="s">
        <v>423</v>
      </c>
      <c r="I754" s="319">
        <v>2015.12</v>
      </c>
      <c r="J754" s="316">
        <v>2016.12</v>
      </c>
    </row>
    <row r="755" spans="1:10">
      <c r="A755" s="316">
        <v>20</v>
      </c>
      <c r="B755" s="448"/>
      <c r="C755" s="316" t="s">
        <v>407</v>
      </c>
      <c r="D755" s="321" t="s">
        <v>794</v>
      </c>
      <c r="E755" s="319">
        <v>234</v>
      </c>
      <c r="F755" s="319">
        <v>20</v>
      </c>
      <c r="G755" s="316">
        <v>1800</v>
      </c>
      <c r="H755" s="319" t="s">
        <v>424</v>
      </c>
      <c r="I755" s="319">
        <v>2015.12</v>
      </c>
      <c r="J755" s="316">
        <v>2016.12</v>
      </c>
    </row>
    <row r="756" spans="1:10">
      <c r="A756" s="316">
        <v>21</v>
      </c>
      <c r="B756" s="448"/>
      <c r="C756" s="316" t="s">
        <v>407</v>
      </c>
      <c r="D756" s="321" t="s">
        <v>794</v>
      </c>
      <c r="E756" s="319">
        <v>94</v>
      </c>
      <c r="F756" s="319">
        <v>16</v>
      </c>
      <c r="G756" s="316">
        <v>720</v>
      </c>
      <c r="H756" s="319" t="s">
        <v>425</v>
      </c>
      <c r="I756" s="319">
        <v>2015.12</v>
      </c>
      <c r="J756" s="316">
        <v>2016.12</v>
      </c>
    </row>
    <row r="757" spans="1:10">
      <c r="A757" s="316">
        <v>22</v>
      </c>
      <c r="B757" s="448"/>
      <c r="C757" s="316" t="s">
        <v>407</v>
      </c>
      <c r="D757" s="321" t="s">
        <v>794</v>
      </c>
      <c r="E757" s="319">
        <v>70</v>
      </c>
      <c r="F757" s="319">
        <v>12</v>
      </c>
      <c r="G757" s="316">
        <v>540</v>
      </c>
      <c r="H757" s="319" t="s">
        <v>426</v>
      </c>
      <c r="I757" s="319">
        <v>2015.12</v>
      </c>
      <c r="J757" s="316">
        <v>2016.12</v>
      </c>
    </row>
    <row r="758" spans="1:10">
      <c r="A758" s="316">
        <v>23</v>
      </c>
      <c r="B758" s="448"/>
      <c r="C758" s="316" t="s">
        <v>407</v>
      </c>
      <c r="D758" s="321" t="s">
        <v>794</v>
      </c>
      <c r="E758" s="319">
        <v>140</v>
      </c>
      <c r="F758" s="319">
        <v>24</v>
      </c>
      <c r="G758" s="316">
        <v>1080</v>
      </c>
      <c r="H758" s="319" t="s">
        <v>427</v>
      </c>
      <c r="I758" s="319">
        <v>2015.12</v>
      </c>
      <c r="J758" s="316">
        <v>2016.12</v>
      </c>
    </row>
    <row r="759" spans="1:10">
      <c r="A759" s="316">
        <v>24</v>
      </c>
      <c r="B759" s="448"/>
      <c r="C759" s="316" t="s">
        <v>407</v>
      </c>
      <c r="D759" s="321" t="s">
        <v>794</v>
      </c>
      <c r="E759" s="319">
        <v>351</v>
      </c>
      <c r="F759" s="319">
        <v>30</v>
      </c>
      <c r="G759" s="316">
        <v>2700</v>
      </c>
      <c r="H759" s="319" t="s">
        <v>428</v>
      </c>
      <c r="I759" s="319">
        <v>2015.12</v>
      </c>
      <c r="J759" s="316">
        <v>2016.12</v>
      </c>
    </row>
    <row r="760" spans="1:10">
      <c r="A760" s="316">
        <v>25</v>
      </c>
      <c r="B760" s="448"/>
      <c r="C760" s="316" t="s">
        <v>407</v>
      </c>
      <c r="D760" s="321" t="s">
        <v>794</v>
      </c>
      <c r="E760" s="319">
        <v>187</v>
      </c>
      <c r="F760" s="319">
        <v>32</v>
      </c>
      <c r="G760" s="316">
        <v>1440</v>
      </c>
      <c r="H760" s="319" t="s">
        <v>429</v>
      </c>
      <c r="I760" s="319">
        <v>2015.12</v>
      </c>
      <c r="J760" s="316">
        <v>2016.12</v>
      </c>
    </row>
    <row r="761" spans="1:10">
      <c r="A761" s="316">
        <v>26</v>
      </c>
      <c r="B761" s="427" t="s">
        <v>430</v>
      </c>
      <c r="C761" s="322" t="s">
        <v>431</v>
      </c>
      <c r="D761" s="318" t="s">
        <v>794</v>
      </c>
      <c r="E761" s="316">
        <v>80</v>
      </c>
      <c r="F761" s="316">
        <v>12</v>
      </c>
      <c r="G761" s="316">
        <v>660</v>
      </c>
      <c r="H761" s="316" t="s">
        <v>432</v>
      </c>
      <c r="I761" s="319">
        <v>2015.12</v>
      </c>
      <c r="J761" s="316">
        <v>2016.12</v>
      </c>
    </row>
    <row r="762" spans="1:10">
      <c r="A762" s="316">
        <v>27</v>
      </c>
      <c r="B762" s="428"/>
      <c r="C762" s="322" t="s">
        <v>431</v>
      </c>
      <c r="D762" s="318" t="s">
        <v>794</v>
      </c>
      <c r="E762" s="316">
        <v>53</v>
      </c>
      <c r="F762" s="316">
        <v>8</v>
      </c>
      <c r="G762" s="316">
        <v>440</v>
      </c>
      <c r="H762" s="316" t="s">
        <v>433</v>
      </c>
      <c r="I762" s="319">
        <v>2015.12</v>
      </c>
      <c r="J762" s="316">
        <v>2016.12</v>
      </c>
    </row>
    <row r="763" spans="1:10">
      <c r="A763" s="316">
        <v>28</v>
      </c>
      <c r="B763" s="428"/>
      <c r="C763" s="322" t="s">
        <v>431</v>
      </c>
      <c r="D763" s="318" t="s">
        <v>794</v>
      </c>
      <c r="E763" s="316">
        <v>132</v>
      </c>
      <c r="F763" s="316">
        <v>20</v>
      </c>
      <c r="G763" s="316">
        <v>1100</v>
      </c>
      <c r="H763" s="316" t="s">
        <v>434</v>
      </c>
      <c r="I763" s="319">
        <v>2015.12</v>
      </c>
      <c r="J763" s="316">
        <v>2016.12</v>
      </c>
    </row>
    <row r="764" spans="1:10">
      <c r="A764" s="316">
        <v>29</v>
      </c>
      <c r="B764" s="428"/>
      <c r="C764" s="322" t="s">
        <v>431</v>
      </c>
      <c r="D764" s="318" t="s">
        <v>794</v>
      </c>
      <c r="E764" s="316">
        <v>132</v>
      </c>
      <c r="F764" s="316">
        <v>20</v>
      </c>
      <c r="G764" s="316">
        <v>1100</v>
      </c>
      <c r="H764" s="316" t="s">
        <v>435</v>
      </c>
      <c r="I764" s="319">
        <v>2015.12</v>
      </c>
      <c r="J764" s="316">
        <v>2016.12</v>
      </c>
    </row>
    <row r="765" spans="1:10">
      <c r="A765" s="316">
        <v>30</v>
      </c>
      <c r="B765" s="428"/>
      <c r="C765" s="322" t="s">
        <v>431</v>
      </c>
      <c r="D765" s="318" t="s">
        <v>794</v>
      </c>
      <c r="E765" s="316">
        <v>132</v>
      </c>
      <c r="F765" s="316">
        <v>20</v>
      </c>
      <c r="G765" s="316">
        <v>1100</v>
      </c>
      <c r="H765" s="316" t="s">
        <v>436</v>
      </c>
      <c r="I765" s="319">
        <v>2015.12</v>
      </c>
      <c r="J765" s="316">
        <v>2016.12</v>
      </c>
    </row>
    <row r="766" spans="1:10">
      <c r="A766" s="316">
        <v>31</v>
      </c>
      <c r="B766" s="428"/>
      <c r="C766" s="322" t="s">
        <v>431</v>
      </c>
      <c r="D766" s="318" t="s">
        <v>794</v>
      </c>
      <c r="E766" s="316">
        <v>132</v>
      </c>
      <c r="F766" s="316">
        <v>20</v>
      </c>
      <c r="G766" s="316">
        <v>1100</v>
      </c>
      <c r="H766" s="316" t="s">
        <v>437</v>
      </c>
      <c r="I766" s="319">
        <v>2015.12</v>
      </c>
      <c r="J766" s="316">
        <v>2016.12</v>
      </c>
    </row>
    <row r="767" spans="1:10">
      <c r="A767" s="439" t="s">
        <v>438</v>
      </c>
      <c r="B767" s="440"/>
      <c r="C767" s="441"/>
      <c r="D767" s="315"/>
      <c r="E767" s="315">
        <f>SUM(E768:E793)</f>
        <v>3680.3</v>
      </c>
      <c r="F767" s="315">
        <f>SUM(F768:F793)</f>
        <v>537</v>
      </c>
      <c r="G767" s="315">
        <f>SUM(G768:G793)</f>
        <v>30710</v>
      </c>
      <c r="H767" s="315"/>
      <c r="I767" s="315"/>
      <c r="J767" s="315"/>
    </row>
    <row r="768" spans="1:10">
      <c r="A768" s="316">
        <v>32</v>
      </c>
      <c r="B768" s="448" t="s">
        <v>439</v>
      </c>
      <c r="C768" s="319" t="s">
        <v>440</v>
      </c>
      <c r="D768" s="319" t="s">
        <v>794</v>
      </c>
      <c r="E768" s="319">
        <v>47.25</v>
      </c>
      <c r="F768" s="319">
        <v>9</v>
      </c>
      <c r="G768" s="319">
        <v>315</v>
      </c>
      <c r="H768" s="319" t="s">
        <v>441</v>
      </c>
      <c r="I768" s="319">
        <v>2015.9</v>
      </c>
      <c r="J768" s="319">
        <v>2016.3</v>
      </c>
    </row>
    <row r="769" spans="1:10">
      <c r="A769" s="316">
        <v>33</v>
      </c>
      <c r="B769" s="448"/>
      <c r="C769" s="319" t="s">
        <v>440</v>
      </c>
      <c r="D769" s="319" t="s">
        <v>794</v>
      </c>
      <c r="E769" s="319">
        <v>89.25</v>
      </c>
      <c r="F769" s="319">
        <v>17</v>
      </c>
      <c r="G769" s="319">
        <v>595</v>
      </c>
      <c r="H769" s="319" t="s">
        <v>442</v>
      </c>
      <c r="I769" s="319">
        <v>2015.9</v>
      </c>
      <c r="J769" s="319">
        <v>2016.3</v>
      </c>
    </row>
    <row r="770" spans="1:10">
      <c r="A770" s="316">
        <v>34</v>
      </c>
      <c r="B770" s="429" t="s">
        <v>443</v>
      </c>
      <c r="C770" s="320" t="s">
        <v>444</v>
      </c>
      <c r="D770" s="329" t="s">
        <v>794</v>
      </c>
      <c r="E770" s="319">
        <v>151</v>
      </c>
      <c r="F770" s="319">
        <v>32</v>
      </c>
      <c r="G770" s="329">
        <v>1072</v>
      </c>
      <c r="H770" s="316" t="s">
        <v>445</v>
      </c>
      <c r="I770" s="319">
        <v>2015.5</v>
      </c>
      <c r="J770" s="316">
        <v>2016.11</v>
      </c>
    </row>
    <row r="771" spans="1:10">
      <c r="A771" s="316">
        <v>35</v>
      </c>
      <c r="B771" s="430"/>
      <c r="C771" s="320" t="s">
        <v>444</v>
      </c>
      <c r="D771" s="329" t="s">
        <v>794</v>
      </c>
      <c r="E771" s="319">
        <v>195</v>
      </c>
      <c r="F771" s="319">
        <v>20</v>
      </c>
      <c r="G771" s="329">
        <v>1380</v>
      </c>
      <c r="H771" s="316" t="s">
        <v>446</v>
      </c>
      <c r="I771" s="319">
        <v>2015.7</v>
      </c>
      <c r="J771" s="316">
        <v>2016.11</v>
      </c>
    </row>
    <row r="772" spans="1:10">
      <c r="A772" s="316">
        <v>36</v>
      </c>
      <c r="B772" s="430"/>
      <c r="C772" s="320" t="s">
        <v>444</v>
      </c>
      <c r="D772" s="329" t="s">
        <v>794</v>
      </c>
      <c r="E772" s="319">
        <v>198</v>
      </c>
      <c r="F772" s="319">
        <v>20</v>
      </c>
      <c r="G772" s="329">
        <v>1549</v>
      </c>
      <c r="H772" s="316" t="s">
        <v>447</v>
      </c>
      <c r="I772" s="319">
        <v>2015.6</v>
      </c>
      <c r="J772" s="316">
        <v>2016.11</v>
      </c>
    </row>
    <row r="773" spans="1:10">
      <c r="A773" s="316">
        <v>37</v>
      </c>
      <c r="B773" s="430"/>
      <c r="C773" s="320" t="s">
        <v>444</v>
      </c>
      <c r="D773" s="329" t="s">
        <v>794</v>
      </c>
      <c r="E773" s="319">
        <v>153</v>
      </c>
      <c r="F773" s="319">
        <v>25</v>
      </c>
      <c r="G773" s="329">
        <v>995</v>
      </c>
      <c r="H773" s="316" t="s">
        <v>448</v>
      </c>
      <c r="I773" s="319">
        <v>2015.7</v>
      </c>
      <c r="J773" s="316">
        <v>2016.11</v>
      </c>
    </row>
    <row r="774" spans="1:10">
      <c r="A774" s="316">
        <v>38</v>
      </c>
      <c r="B774" s="430"/>
      <c r="C774" s="320" t="s">
        <v>444</v>
      </c>
      <c r="D774" s="329" t="s">
        <v>794</v>
      </c>
      <c r="E774" s="319">
        <v>170</v>
      </c>
      <c r="F774" s="319">
        <v>20</v>
      </c>
      <c r="G774" s="329">
        <v>1243</v>
      </c>
      <c r="H774" s="316" t="s">
        <v>449</v>
      </c>
      <c r="I774" s="319">
        <v>2015.6</v>
      </c>
      <c r="J774" s="316">
        <v>2016.11</v>
      </c>
    </row>
    <row r="775" spans="1:10">
      <c r="A775" s="316">
        <v>39</v>
      </c>
      <c r="B775" s="430"/>
      <c r="C775" s="320" t="s">
        <v>444</v>
      </c>
      <c r="D775" s="329" t="s">
        <v>794</v>
      </c>
      <c r="E775" s="319">
        <v>126</v>
      </c>
      <c r="F775" s="319">
        <v>20</v>
      </c>
      <c r="G775" s="329">
        <v>714</v>
      </c>
      <c r="H775" s="316" t="s">
        <v>450</v>
      </c>
      <c r="I775" s="319">
        <v>2015.7</v>
      </c>
      <c r="J775" s="316">
        <v>2016.11</v>
      </c>
    </row>
    <row r="776" spans="1:10">
      <c r="A776" s="316">
        <v>40</v>
      </c>
      <c r="B776" s="430"/>
      <c r="C776" s="320" t="s">
        <v>444</v>
      </c>
      <c r="D776" s="329" t="s">
        <v>794</v>
      </c>
      <c r="E776" s="319">
        <v>186</v>
      </c>
      <c r="F776" s="319">
        <v>20</v>
      </c>
      <c r="G776" s="329">
        <v>1437</v>
      </c>
      <c r="H776" s="316" t="s">
        <v>451</v>
      </c>
      <c r="I776" s="319">
        <v>2015.6</v>
      </c>
      <c r="J776" s="316">
        <v>2016.11</v>
      </c>
    </row>
    <row r="777" spans="1:10">
      <c r="A777" s="316">
        <v>41</v>
      </c>
      <c r="B777" s="430"/>
      <c r="C777" s="320" t="s">
        <v>444</v>
      </c>
      <c r="D777" s="329" t="s">
        <v>794</v>
      </c>
      <c r="E777" s="319">
        <v>163</v>
      </c>
      <c r="F777" s="319">
        <v>30</v>
      </c>
      <c r="G777" s="329">
        <v>1233</v>
      </c>
      <c r="H777" s="316" t="s">
        <v>452</v>
      </c>
      <c r="I777" s="319">
        <v>2015.5</v>
      </c>
      <c r="J777" s="316">
        <v>2016.11</v>
      </c>
    </row>
    <row r="778" spans="1:10">
      <c r="A778" s="316">
        <v>42</v>
      </c>
      <c r="B778" s="430"/>
      <c r="C778" s="320" t="s">
        <v>444</v>
      </c>
      <c r="D778" s="329" t="s">
        <v>794</v>
      </c>
      <c r="E778" s="319">
        <v>198</v>
      </c>
      <c r="F778" s="319">
        <v>20</v>
      </c>
      <c r="G778" s="329">
        <v>1524</v>
      </c>
      <c r="H778" s="316" t="s">
        <v>453</v>
      </c>
      <c r="I778" s="319">
        <v>2015.6</v>
      </c>
      <c r="J778" s="316">
        <v>2016.11</v>
      </c>
    </row>
    <row r="779" spans="1:10">
      <c r="A779" s="316">
        <v>43</v>
      </c>
      <c r="B779" s="430"/>
      <c r="C779" s="320" t="s">
        <v>444</v>
      </c>
      <c r="D779" s="329" t="s">
        <v>794</v>
      </c>
      <c r="E779" s="319">
        <v>195</v>
      </c>
      <c r="F779" s="319">
        <v>22</v>
      </c>
      <c r="G779" s="329">
        <v>1099</v>
      </c>
      <c r="H779" s="316" t="s">
        <v>454</v>
      </c>
      <c r="I779" s="319">
        <v>2015.5</v>
      </c>
      <c r="J779" s="316">
        <v>2016.11</v>
      </c>
    </row>
    <row r="780" spans="1:10">
      <c r="A780" s="316">
        <v>44</v>
      </c>
      <c r="B780" s="430"/>
      <c r="C780" s="320" t="s">
        <v>444</v>
      </c>
      <c r="D780" s="329" t="s">
        <v>794</v>
      </c>
      <c r="E780" s="319">
        <v>138</v>
      </c>
      <c r="F780" s="319">
        <v>20</v>
      </c>
      <c r="G780" s="329">
        <v>1046</v>
      </c>
      <c r="H780" s="316" t="s">
        <v>455</v>
      </c>
      <c r="I780" s="319">
        <v>2015.5</v>
      </c>
      <c r="J780" s="316">
        <v>2016.11</v>
      </c>
    </row>
    <row r="781" spans="1:10">
      <c r="A781" s="316">
        <v>45</v>
      </c>
      <c r="B781" s="430"/>
      <c r="C781" s="320" t="s">
        <v>444</v>
      </c>
      <c r="D781" s="329" t="s">
        <v>794</v>
      </c>
      <c r="E781" s="319">
        <v>188</v>
      </c>
      <c r="F781" s="319">
        <v>20</v>
      </c>
      <c r="G781" s="329">
        <v>1524</v>
      </c>
      <c r="H781" s="316" t="s">
        <v>456</v>
      </c>
      <c r="I781" s="319">
        <v>2015.6</v>
      </c>
      <c r="J781" s="316">
        <v>2016.11</v>
      </c>
    </row>
    <row r="782" spans="1:10">
      <c r="A782" s="316">
        <v>46</v>
      </c>
      <c r="B782" s="430"/>
      <c r="C782" s="320" t="s">
        <v>444</v>
      </c>
      <c r="D782" s="329" t="s">
        <v>794</v>
      </c>
      <c r="E782" s="319">
        <v>139</v>
      </c>
      <c r="F782" s="319">
        <v>20</v>
      </c>
      <c r="G782" s="329">
        <v>700</v>
      </c>
      <c r="H782" s="316" t="s">
        <v>457</v>
      </c>
      <c r="I782" s="319">
        <v>2015.7</v>
      </c>
      <c r="J782" s="316">
        <v>2016.11</v>
      </c>
    </row>
    <row r="783" spans="1:10">
      <c r="A783" s="316">
        <v>47</v>
      </c>
      <c r="B783" s="430"/>
      <c r="C783" s="320" t="s">
        <v>444</v>
      </c>
      <c r="D783" s="329" t="s">
        <v>794</v>
      </c>
      <c r="E783" s="319">
        <v>160</v>
      </c>
      <c r="F783" s="319">
        <v>24</v>
      </c>
      <c r="G783" s="329">
        <v>1074</v>
      </c>
      <c r="H783" s="316" t="s">
        <v>458</v>
      </c>
      <c r="I783" s="319">
        <v>2015.6</v>
      </c>
      <c r="J783" s="316">
        <v>2016.11</v>
      </c>
    </row>
    <row r="784" spans="1:10">
      <c r="A784" s="316">
        <v>48</v>
      </c>
      <c r="B784" s="430"/>
      <c r="C784" s="320" t="s">
        <v>444</v>
      </c>
      <c r="D784" s="329" t="s">
        <v>882</v>
      </c>
      <c r="E784" s="319">
        <v>119.8</v>
      </c>
      <c r="F784" s="319">
        <v>20</v>
      </c>
      <c r="G784" s="329">
        <v>700</v>
      </c>
      <c r="H784" s="316" t="s">
        <v>459</v>
      </c>
      <c r="I784" s="319">
        <v>2015.5</v>
      </c>
      <c r="J784" s="316">
        <v>2016.11</v>
      </c>
    </row>
    <row r="785" spans="1:10">
      <c r="A785" s="316">
        <v>49</v>
      </c>
      <c r="B785" s="430"/>
      <c r="C785" s="320" t="s">
        <v>444</v>
      </c>
      <c r="D785" s="329" t="s">
        <v>882</v>
      </c>
      <c r="E785" s="319">
        <v>156</v>
      </c>
      <c r="F785" s="319">
        <v>20</v>
      </c>
      <c r="G785" s="329">
        <v>1802</v>
      </c>
      <c r="H785" s="316" t="s">
        <v>460</v>
      </c>
      <c r="I785" s="319">
        <v>2015.6</v>
      </c>
      <c r="J785" s="316">
        <v>2016.11</v>
      </c>
    </row>
    <row r="786" spans="1:10">
      <c r="A786" s="316">
        <v>50</v>
      </c>
      <c r="B786" s="430"/>
      <c r="C786" s="320" t="s">
        <v>444</v>
      </c>
      <c r="D786" s="329" t="s">
        <v>882</v>
      </c>
      <c r="E786" s="319">
        <v>88</v>
      </c>
      <c r="F786" s="319">
        <v>20</v>
      </c>
      <c r="G786" s="329">
        <v>1350</v>
      </c>
      <c r="H786" s="316" t="s">
        <v>461</v>
      </c>
      <c r="I786" s="319">
        <v>2015.8</v>
      </c>
      <c r="J786" s="316">
        <v>2016.11</v>
      </c>
    </row>
    <row r="787" spans="1:10">
      <c r="A787" s="316">
        <v>51</v>
      </c>
      <c r="B787" s="430"/>
      <c r="C787" s="320" t="s">
        <v>444</v>
      </c>
      <c r="D787" s="329" t="s">
        <v>882</v>
      </c>
      <c r="E787" s="319">
        <v>150</v>
      </c>
      <c r="F787" s="319">
        <v>26</v>
      </c>
      <c r="G787" s="329">
        <v>1300</v>
      </c>
      <c r="H787" s="316" t="s">
        <v>462</v>
      </c>
      <c r="I787" s="319">
        <v>2015.6</v>
      </c>
      <c r="J787" s="316">
        <v>2016.11</v>
      </c>
    </row>
    <row r="788" spans="1:10">
      <c r="A788" s="316">
        <v>52</v>
      </c>
      <c r="B788" s="430"/>
      <c r="C788" s="320" t="s">
        <v>444</v>
      </c>
      <c r="D788" s="329" t="s">
        <v>882</v>
      </c>
      <c r="E788" s="319">
        <v>198</v>
      </c>
      <c r="F788" s="319">
        <v>20</v>
      </c>
      <c r="G788" s="329">
        <v>2396</v>
      </c>
      <c r="H788" s="316" t="s">
        <v>463</v>
      </c>
      <c r="I788" s="319">
        <v>2015.5</v>
      </c>
      <c r="J788" s="316">
        <v>2016.11</v>
      </c>
    </row>
    <row r="789" spans="1:10">
      <c r="A789" s="316">
        <v>53</v>
      </c>
      <c r="B789" s="430"/>
      <c r="C789" s="320" t="s">
        <v>444</v>
      </c>
      <c r="D789" s="329" t="s">
        <v>882</v>
      </c>
      <c r="E789" s="319">
        <v>103</v>
      </c>
      <c r="F789" s="319">
        <v>24</v>
      </c>
      <c r="G789" s="329">
        <v>1099</v>
      </c>
      <c r="H789" s="316" t="s">
        <v>464</v>
      </c>
      <c r="I789" s="319">
        <v>2015.8</v>
      </c>
      <c r="J789" s="316">
        <v>2016.11</v>
      </c>
    </row>
    <row r="790" spans="1:10">
      <c r="A790" s="316">
        <v>54</v>
      </c>
      <c r="B790" s="430"/>
      <c r="C790" s="320" t="s">
        <v>444</v>
      </c>
      <c r="D790" s="329" t="s">
        <v>882</v>
      </c>
      <c r="E790" s="319">
        <v>169</v>
      </c>
      <c r="F790" s="319">
        <v>20</v>
      </c>
      <c r="G790" s="329">
        <v>1323</v>
      </c>
      <c r="H790" s="316" t="s">
        <v>465</v>
      </c>
      <c r="I790" s="319">
        <v>2015.5</v>
      </c>
      <c r="J790" s="316">
        <v>2016.11</v>
      </c>
    </row>
    <row r="791" spans="1:10">
      <c r="A791" s="316">
        <v>55</v>
      </c>
      <c r="B791" s="430"/>
      <c r="C791" s="320" t="s">
        <v>444</v>
      </c>
      <c r="D791" s="329" t="s">
        <v>882</v>
      </c>
      <c r="E791" s="319">
        <v>107</v>
      </c>
      <c r="F791" s="319">
        <v>20</v>
      </c>
      <c r="G791" s="329">
        <v>1400</v>
      </c>
      <c r="H791" s="316" t="s">
        <v>457</v>
      </c>
      <c r="I791" s="319">
        <v>2015.7</v>
      </c>
      <c r="J791" s="316">
        <v>2016.11</v>
      </c>
    </row>
    <row r="792" spans="1:10">
      <c r="A792" s="316">
        <v>56</v>
      </c>
      <c r="B792" s="430"/>
      <c r="C792" s="320" t="s">
        <v>444</v>
      </c>
      <c r="D792" s="329" t="s">
        <v>882</v>
      </c>
      <c r="E792" s="319">
        <v>78</v>
      </c>
      <c r="F792" s="319">
        <v>20</v>
      </c>
      <c r="G792" s="329">
        <v>1420</v>
      </c>
      <c r="H792" s="316" t="s">
        <v>466</v>
      </c>
      <c r="I792" s="319">
        <v>2015.8</v>
      </c>
      <c r="J792" s="316">
        <v>2016.11</v>
      </c>
    </row>
    <row r="793" spans="1:10">
      <c r="A793" s="316">
        <v>57</v>
      </c>
      <c r="B793" s="431"/>
      <c r="C793" s="320" t="s">
        <v>444</v>
      </c>
      <c r="D793" s="329" t="s">
        <v>882</v>
      </c>
      <c r="E793" s="319">
        <v>15</v>
      </c>
      <c r="F793" s="319">
        <v>8</v>
      </c>
      <c r="G793" s="329">
        <v>420</v>
      </c>
      <c r="H793" s="316" t="s">
        <v>458</v>
      </c>
      <c r="I793" s="319">
        <v>2015.8</v>
      </c>
      <c r="J793" s="316">
        <v>2016.11</v>
      </c>
    </row>
    <row r="794" spans="1:10">
      <c r="A794" s="439" t="s">
        <v>467</v>
      </c>
      <c r="B794" s="440"/>
      <c r="C794" s="441"/>
      <c r="D794" s="315"/>
      <c r="E794" s="315">
        <f>SUM(E795:E812)</f>
        <v>3925</v>
      </c>
      <c r="F794" s="315">
        <f>SUM(F795:F812)</f>
        <v>407</v>
      </c>
      <c r="G794" s="315">
        <f>SUM(G795:G812)</f>
        <v>31196</v>
      </c>
      <c r="H794" s="315"/>
      <c r="I794" s="315"/>
      <c r="J794" s="315"/>
    </row>
    <row r="795" spans="1:10">
      <c r="A795" s="320">
        <v>58</v>
      </c>
      <c r="B795" s="425" t="s">
        <v>468</v>
      </c>
      <c r="C795" s="320" t="s">
        <v>469</v>
      </c>
      <c r="D795" s="316" t="s">
        <v>794</v>
      </c>
      <c r="E795" s="316">
        <v>280</v>
      </c>
      <c r="F795" s="316">
        <v>20</v>
      </c>
      <c r="G795" s="316">
        <v>2280</v>
      </c>
      <c r="H795" s="316" t="s">
        <v>470</v>
      </c>
      <c r="I795" s="316">
        <v>2015.7</v>
      </c>
      <c r="J795" s="316">
        <v>2016.7</v>
      </c>
    </row>
    <row r="796" spans="1:10">
      <c r="A796" s="320">
        <v>59</v>
      </c>
      <c r="B796" s="426"/>
      <c r="C796" s="320" t="s">
        <v>469</v>
      </c>
      <c r="D796" s="316" t="s">
        <v>794</v>
      </c>
      <c r="E796" s="316">
        <v>220</v>
      </c>
      <c r="F796" s="316">
        <v>20</v>
      </c>
      <c r="G796" s="316">
        <v>1710</v>
      </c>
      <c r="H796" s="316" t="s">
        <v>471</v>
      </c>
      <c r="I796" s="316">
        <v>2015.7</v>
      </c>
      <c r="J796" s="316">
        <v>2016.7</v>
      </c>
    </row>
    <row r="797" spans="1:10">
      <c r="A797" s="320">
        <v>60</v>
      </c>
      <c r="B797" s="426"/>
      <c r="C797" s="320" t="s">
        <v>469</v>
      </c>
      <c r="D797" s="316" t="s">
        <v>794</v>
      </c>
      <c r="E797" s="316">
        <v>250</v>
      </c>
      <c r="F797" s="316">
        <v>20</v>
      </c>
      <c r="G797" s="316">
        <v>1760</v>
      </c>
      <c r="H797" s="316" t="s">
        <v>472</v>
      </c>
      <c r="I797" s="316">
        <v>2015.7</v>
      </c>
      <c r="J797" s="316">
        <v>2016.7</v>
      </c>
    </row>
    <row r="798" spans="1:10">
      <c r="A798" s="320">
        <v>61</v>
      </c>
      <c r="B798" s="426"/>
      <c r="C798" s="320" t="s">
        <v>469</v>
      </c>
      <c r="D798" s="316" t="s">
        <v>794</v>
      </c>
      <c r="E798" s="316">
        <v>180</v>
      </c>
      <c r="F798" s="316">
        <v>20</v>
      </c>
      <c r="G798" s="316">
        <v>1397</v>
      </c>
      <c r="H798" s="316" t="s">
        <v>1291</v>
      </c>
      <c r="I798" s="316">
        <v>2015.7</v>
      </c>
      <c r="J798" s="316">
        <v>2016.7</v>
      </c>
    </row>
    <row r="799" spans="1:10">
      <c r="A799" s="320">
        <v>62</v>
      </c>
      <c r="B799" s="426"/>
      <c r="C799" s="320" t="s">
        <v>469</v>
      </c>
      <c r="D799" s="316" t="s">
        <v>794</v>
      </c>
      <c r="E799" s="316">
        <v>135</v>
      </c>
      <c r="F799" s="316">
        <v>20</v>
      </c>
      <c r="G799" s="316">
        <v>1026</v>
      </c>
      <c r="H799" s="316" t="s">
        <v>473</v>
      </c>
      <c r="I799" s="316">
        <v>2015.7</v>
      </c>
      <c r="J799" s="316">
        <v>2016.7</v>
      </c>
    </row>
    <row r="800" spans="1:10">
      <c r="A800" s="320">
        <v>63</v>
      </c>
      <c r="B800" s="426"/>
      <c r="C800" s="320" t="s">
        <v>469</v>
      </c>
      <c r="D800" s="316" t="s">
        <v>794</v>
      </c>
      <c r="E800" s="316">
        <v>280</v>
      </c>
      <c r="F800" s="316">
        <v>20</v>
      </c>
      <c r="G800" s="316">
        <v>2138</v>
      </c>
      <c r="H800" s="316" t="s">
        <v>474</v>
      </c>
      <c r="I800" s="316">
        <v>2015.7</v>
      </c>
      <c r="J800" s="316">
        <v>2016.7</v>
      </c>
    </row>
    <row r="801" spans="1:10">
      <c r="A801" s="320">
        <v>64</v>
      </c>
      <c r="B801" s="426"/>
      <c r="C801" s="320" t="s">
        <v>469</v>
      </c>
      <c r="D801" s="316" t="s">
        <v>794</v>
      </c>
      <c r="E801" s="316">
        <v>180</v>
      </c>
      <c r="F801" s="316">
        <v>20</v>
      </c>
      <c r="G801" s="316">
        <v>1368</v>
      </c>
      <c r="H801" s="316" t="s">
        <v>475</v>
      </c>
      <c r="I801" s="316">
        <v>2015.7</v>
      </c>
      <c r="J801" s="316">
        <v>2016.7</v>
      </c>
    </row>
    <row r="802" spans="1:10">
      <c r="A802" s="320">
        <v>65</v>
      </c>
      <c r="B802" s="426"/>
      <c r="C802" s="320" t="s">
        <v>469</v>
      </c>
      <c r="D802" s="316" t="s">
        <v>794</v>
      </c>
      <c r="E802" s="316">
        <v>150</v>
      </c>
      <c r="F802" s="316">
        <v>20</v>
      </c>
      <c r="G802" s="316">
        <v>1364</v>
      </c>
      <c r="H802" s="316" t="s">
        <v>476</v>
      </c>
      <c r="I802" s="316">
        <v>2015.7</v>
      </c>
      <c r="J802" s="316">
        <v>2016.7</v>
      </c>
    </row>
    <row r="803" spans="1:10">
      <c r="A803" s="320">
        <v>66</v>
      </c>
      <c r="B803" s="426"/>
      <c r="C803" s="320" t="s">
        <v>469</v>
      </c>
      <c r="D803" s="316" t="s">
        <v>794</v>
      </c>
      <c r="E803" s="316">
        <v>220</v>
      </c>
      <c r="F803" s="316">
        <v>30</v>
      </c>
      <c r="G803" s="316">
        <v>1716</v>
      </c>
      <c r="H803" s="316" t="s">
        <v>477</v>
      </c>
      <c r="I803" s="316">
        <v>2015.7</v>
      </c>
      <c r="J803" s="316">
        <v>2016.7</v>
      </c>
    </row>
    <row r="804" spans="1:10">
      <c r="A804" s="320">
        <v>67</v>
      </c>
      <c r="B804" s="426"/>
      <c r="C804" s="320" t="s">
        <v>469</v>
      </c>
      <c r="D804" s="316" t="s">
        <v>794</v>
      </c>
      <c r="E804" s="316">
        <v>400</v>
      </c>
      <c r="F804" s="316">
        <v>20</v>
      </c>
      <c r="G804" s="316">
        <v>3023</v>
      </c>
      <c r="H804" s="316" t="s">
        <v>478</v>
      </c>
      <c r="I804" s="316">
        <v>2015.7</v>
      </c>
      <c r="J804" s="316">
        <v>2016.7</v>
      </c>
    </row>
    <row r="805" spans="1:10">
      <c r="A805" s="320">
        <v>68</v>
      </c>
      <c r="B805" s="426"/>
      <c r="C805" s="320" t="s">
        <v>469</v>
      </c>
      <c r="D805" s="316" t="s">
        <v>794</v>
      </c>
      <c r="E805" s="316">
        <v>200</v>
      </c>
      <c r="F805" s="316">
        <v>20</v>
      </c>
      <c r="G805" s="316">
        <v>1553</v>
      </c>
      <c r="H805" s="316" t="s">
        <v>479</v>
      </c>
      <c r="I805" s="316">
        <v>2015.7</v>
      </c>
      <c r="J805" s="316">
        <v>2016.7</v>
      </c>
    </row>
    <row r="806" spans="1:10">
      <c r="A806" s="320">
        <v>69</v>
      </c>
      <c r="B806" s="426"/>
      <c r="C806" s="320" t="s">
        <v>469</v>
      </c>
      <c r="D806" s="316" t="s">
        <v>794</v>
      </c>
      <c r="E806" s="316">
        <v>320</v>
      </c>
      <c r="F806" s="316">
        <v>31</v>
      </c>
      <c r="G806" s="316">
        <v>2721</v>
      </c>
      <c r="H806" s="316" t="s">
        <v>480</v>
      </c>
      <c r="I806" s="316">
        <v>2015.7</v>
      </c>
      <c r="J806" s="316">
        <v>2016.7</v>
      </c>
    </row>
    <row r="807" spans="1:10">
      <c r="A807" s="320">
        <v>70</v>
      </c>
      <c r="B807" s="426"/>
      <c r="C807" s="320" t="s">
        <v>469</v>
      </c>
      <c r="D807" s="316" t="s">
        <v>794</v>
      </c>
      <c r="E807" s="316">
        <v>110</v>
      </c>
      <c r="F807" s="316">
        <v>32</v>
      </c>
      <c r="G807" s="316">
        <v>866</v>
      </c>
      <c r="H807" s="316" t="s">
        <v>481</v>
      </c>
      <c r="I807" s="316">
        <v>2015.7</v>
      </c>
      <c r="J807" s="316">
        <v>2016.7</v>
      </c>
    </row>
    <row r="808" spans="1:10">
      <c r="A808" s="320">
        <v>71</v>
      </c>
      <c r="B808" s="426"/>
      <c r="C808" s="320" t="s">
        <v>469</v>
      </c>
      <c r="D808" s="316" t="s">
        <v>794</v>
      </c>
      <c r="E808" s="316">
        <v>500</v>
      </c>
      <c r="F808" s="316">
        <v>20</v>
      </c>
      <c r="G808" s="316">
        <v>3900</v>
      </c>
      <c r="H808" s="316" t="s">
        <v>482</v>
      </c>
      <c r="I808" s="316">
        <v>2015.7</v>
      </c>
      <c r="J808" s="316">
        <v>2016.7</v>
      </c>
    </row>
    <row r="809" spans="1:10">
      <c r="A809" s="320">
        <v>72</v>
      </c>
      <c r="B809" s="426"/>
      <c r="C809" s="320" t="s">
        <v>469</v>
      </c>
      <c r="D809" s="316" t="s">
        <v>794</v>
      </c>
      <c r="E809" s="316">
        <v>160</v>
      </c>
      <c r="F809" s="316">
        <v>20</v>
      </c>
      <c r="G809" s="316">
        <v>1214</v>
      </c>
      <c r="H809" s="316" t="s">
        <v>483</v>
      </c>
      <c r="I809" s="316">
        <v>2015.7</v>
      </c>
      <c r="J809" s="316">
        <v>2016.7</v>
      </c>
    </row>
    <row r="810" spans="1:10">
      <c r="A810" s="320">
        <v>73</v>
      </c>
      <c r="B810" s="426"/>
      <c r="C810" s="320" t="s">
        <v>469</v>
      </c>
      <c r="D810" s="316" t="s">
        <v>794</v>
      </c>
      <c r="E810" s="316">
        <v>105</v>
      </c>
      <c r="F810" s="316">
        <v>24</v>
      </c>
      <c r="G810" s="316">
        <v>838</v>
      </c>
      <c r="H810" s="316" t="s">
        <v>484</v>
      </c>
      <c r="I810" s="316">
        <v>2015.7</v>
      </c>
      <c r="J810" s="316">
        <v>2016.7</v>
      </c>
    </row>
    <row r="811" spans="1:10">
      <c r="A811" s="320">
        <v>74</v>
      </c>
      <c r="B811" s="426"/>
      <c r="C811" s="320" t="s">
        <v>469</v>
      </c>
      <c r="D811" s="316" t="s">
        <v>794</v>
      </c>
      <c r="E811" s="316">
        <v>135</v>
      </c>
      <c r="F811" s="316">
        <v>30</v>
      </c>
      <c r="G811" s="316">
        <v>1581</v>
      </c>
      <c r="H811" s="316" t="s">
        <v>485</v>
      </c>
      <c r="I811" s="316">
        <v>2015.7</v>
      </c>
      <c r="J811" s="316">
        <v>2016.7</v>
      </c>
    </row>
    <row r="812" spans="1:10">
      <c r="A812" s="320">
        <v>75</v>
      </c>
      <c r="B812" s="427"/>
      <c r="C812" s="320" t="s">
        <v>469</v>
      </c>
      <c r="D812" s="316" t="s">
        <v>794</v>
      </c>
      <c r="E812" s="316">
        <v>100</v>
      </c>
      <c r="F812" s="316">
        <v>20</v>
      </c>
      <c r="G812" s="316">
        <v>741</v>
      </c>
      <c r="H812" s="316" t="s">
        <v>486</v>
      </c>
      <c r="I812" s="316">
        <v>2015.7</v>
      </c>
      <c r="J812" s="316">
        <v>2016.7</v>
      </c>
    </row>
    <row r="813" spans="1:10">
      <c r="A813" s="439" t="s">
        <v>487</v>
      </c>
      <c r="B813" s="440"/>
      <c r="C813" s="441"/>
      <c r="D813" s="315"/>
      <c r="E813" s="315">
        <f>SUM(E814:E832)</f>
        <v>2841</v>
      </c>
      <c r="F813" s="315">
        <f>SUM(F814:F832)</f>
        <v>369</v>
      </c>
      <c r="G813" s="315">
        <f>SUM(G814:G832)</f>
        <v>19744.28</v>
      </c>
      <c r="H813" s="315"/>
      <c r="I813" s="315"/>
      <c r="J813" s="315"/>
    </row>
    <row r="814" spans="1:10">
      <c r="A814" s="320">
        <v>76</v>
      </c>
      <c r="B814" s="425" t="s">
        <v>488</v>
      </c>
      <c r="C814" s="320" t="s">
        <v>489</v>
      </c>
      <c r="D814" s="316" t="s">
        <v>794</v>
      </c>
      <c r="E814" s="316">
        <v>242</v>
      </c>
      <c r="F814" s="316">
        <v>24</v>
      </c>
      <c r="G814" s="316">
        <v>1440</v>
      </c>
      <c r="H814" s="316" t="s">
        <v>490</v>
      </c>
      <c r="I814" s="316">
        <v>2015.6</v>
      </c>
      <c r="J814" s="316">
        <v>2016.5</v>
      </c>
    </row>
    <row r="815" spans="1:10">
      <c r="A815" s="320">
        <v>77</v>
      </c>
      <c r="B815" s="426"/>
      <c r="C815" s="320" t="s">
        <v>489</v>
      </c>
      <c r="D815" s="316" t="s">
        <v>794</v>
      </c>
      <c r="E815" s="316">
        <v>134</v>
      </c>
      <c r="F815" s="316">
        <v>14</v>
      </c>
      <c r="G815" s="316">
        <v>798</v>
      </c>
      <c r="H815" s="316" t="s">
        <v>491</v>
      </c>
      <c r="I815" s="316">
        <v>2015.6</v>
      </c>
      <c r="J815" s="316">
        <v>2016.5</v>
      </c>
    </row>
    <row r="816" spans="1:10">
      <c r="A816" s="320">
        <v>78</v>
      </c>
      <c r="B816" s="426"/>
      <c r="C816" s="320" t="s">
        <v>489</v>
      </c>
      <c r="D816" s="316" t="s">
        <v>794</v>
      </c>
      <c r="E816" s="316">
        <v>330</v>
      </c>
      <c r="F816" s="316">
        <v>33</v>
      </c>
      <c r="G816" s="316">
        <v>1962</v>
      </c>
      <c r="H816" s="316" t="s">
        <v>492</v>
      </c>
      <c r="I816" s="316">
        <v>2015.6</v>
      </c>
      <c r="J816" s="316">
        <v>2016.5</v>
      </c>
    </row>
    <row r="817" spans="1:10">
      <c r="A817" s="320">
        <v>79</v>
      </c>
      <c r="B817" s="426"/>
      <c r="C817" s="320" t="s">
        <v>489</v>
      </c>
      <c r="D817" s="316" t="s">
        <v>794</v>
      </c>
      <c r="E817" s="316">
        <v>225</v>
      </c>
      <c r="F817" s="316">
        <v>24</v>
      </c>
      <c r="G817" s="316">
        <v>1340</v>
      </c>
      <c r="H817" s="316" t="s">
        <v>493</v>
      </c>
      <c r="I817" s="316">
        <v>2015.6</v>
      </c>
      <c r="J817" s="316">
        <v>2016.5</v>
      </c>
    </row>
    <row r="818" spans="1:10">
      <c r="A818" s="320">
        <v>80</v>
      </c>
      <c r="B818" s="426"/>
      <c r="C818" s="320" t="s">
        <v>489</v>
      </c>
      <c r="D818" s="316" t="s">
        <v>794</v>
      </c>
      <c r="E818" s="316">
        <v>87</v>
      </c>
      <c r="F818" s="316">
        <v>15</v>
      </c>
      <c r="G818" s="316">
        <v>515.6</v>
      </c>
      <c r="H818" s="316" t="s">
        <v>494</v>
      </c>
      <c r="I818" s="316">
        <v>2015.6</v>
      </c>
      <c r="J818" s="316">
        <v>2016.5</v>
      </c>
    </row>
    <row r="819" spans="1:10">
      <c r="A819" s="320">
        <v>81</v>
      </c>
      <c r="B819" s="426"/>
      <c r="C819" s="320" t="s">
        <v>489</v>
      </c>
      <c r="D819" s="316" t="s">
        <v>794</v>
      </c>
      <c r="E819" s="316">
        <v>118</v>
      </c>
      <c r="F819" s="316">
        <v>14</v>
      </c>
      <c r="G819" s="316">
        <v>703.68</v>
      </c>
      <c r="H819" s="316" t="s">
        <v>495</v>
      </c>
      <c r="I819" s="316">
        <v>2015.6</v>
      </c>
      <c r="J819" s="316">
        <v>2016.5</v>
      </c>
    </row>
    <row r="820" spans="1:10">
      <c r="A820" s="320">
        <v>82</v>
      </c>
      <c r="B820" s="426"/>
      <c r="C820" s="320" t="s">
        <v>489</v>
      </c>
      <c r="D820" s="316" t="s">
        <v>794</v>
      </c>
      <c r="E820" s="316">
        <v>194</v>
      </c>
      <c r="F820" s="316">
        <v>21</v>
      </c>
      <c r="G820" s="316">
        <v>1153</v>
      </c>
      <c r="H820" s="316" t="s">
        <v>496</v>
      </c>
      <c r="I820" s="316">
        <v>2015.6</v>
      </c>
      <c r="J820" s="316">
        <v>2016.5</v>
      </c>
    </row>
    <row r="821" spans="1:10">
      <c r="A821" s="320">
        <v>83</v>
      </c>
      <c r="B821" s="426"/>
      <c r="C821" s="320" t="s">
        <v>489</v>
      </c>
      <c r="D821" s="316" t="s">
        <v>794</v>
      </c>
      <c r="E821" s="316">
        <v>193</v>
      </c>
      <c r="F821" s="316">
        <v>20</v>
      </c>
      <c r="G821" s="316">
        <v>1150</v>
      </c>
      <c r="H821" s="316" t="s">
        <v>497</v>
      </c>
      <c r="I821" s="316">
        <v>2015.6</v>
      </c>
      <c r="J821" s="316">
        <v>2016.5</v>
      </c>
    </row>
    <row r="822" spans="1:10">
      <c r="A822" s="320">
        <v>84</v>
      </c>
      <c r="B822" s="426"/>
      <c r="C822" s="320" t="s">
        <v>489</v>
      </c>
      <c r="D822" s="316" t="s">
        <v>794</v>
      </c>
      <c r="E822" s="316">
        <v>302</v>
      </c>
      <c r="F822" s="316">
        <v>30</v>
      </c>
      <c r="G822" s="316">
        <v>1800</v>
      </c>
      <c r="H822" s="316" t="s">
        <v>498</v>
      </c>
      <c r="I822" s="316">
        <v>2015.6</v>
      </c>
      <c r="J822" s="316">
        <v>2016.5</v>
      </c>
    </row>
    <row r="823" spans="1:10">
      <c r="A823" s="320">
        <v>85</v>
      </c>
      <c r="B823" s="426"/>
      <c r="C823" s="320" t="s">
        <v>489</v>
      </c>
      <c r="D823" s="316" t="s">
        <v>794</v>
      </c>
      <c r="E823" s="316">
        <v>202</v>
      </c>
      <c r="F823" s="316">
        <v>20</v>
      </c>
      <c r="G823" s="316">
        <v>1200</v>
      </c>
      <c r="H823" s="316" t="s">
        <v>499</v>
      </c>
      <c r="I823" s="316">
        <v>2015.6</v>
      </c>
      <c r="J823" s="316">
        <v>2016.5</v>
      </c>
    </row>
    <row r="824" spans="1:10">
      <c r="A824" s="320">
        <v>86</v>
      </c>
      <c r="B824" s="426"/>
      <c r="C824" s="320" t="s">
        <v>489</v>
      </c>
      <c r="D824" s="316" t="s">
        <v>794</v>
      </c>
      <c r="E824" s="316">
        <v>279</v>
      </c>
      <c r="F824" s="316">
        <v>28</v>
      </c>
      <c r="G824" s="316">
        <v>1662</v>
      </c>
      <c r="H824" s="316" t="s">
        <v>500</v>
      </c>
      <c r="I824" s="316">
        <v>2015.6</v>
      </c>
      <c r="J824" s="316">
        <v>2016.5</v>
      </c>
    </row>
    <row r="825" spans="1:10">
      <c r="A825" s="320">
        <v>87</v>
      </c>
      <c r="B825" s="426"/>
      <c r="C825" s="320" t="s">
        <v>489</v>
      </c>
      <c r="D825" s="316" t="s">
        <v>794</v>
      </c>
      <c r="E825" s="316">
        <v>184</v>
      </c>
      <c r="F825" s="316">
        <v>15</v>
      </c>
      <c r="G825" s="316">
        <v>880</v>
      </c>
      <c r="H825" s="316" t="s">
        <v>501</v>
      </c>
      <c r="I825" s="316">
        <v>2015.6</v>
      </c>
      <c r="J825" s="316">
        <v>2016.5</v>
      </c>
    </row>
    <row r="826" spans="1:10">
      <c r="A826" s="320">
        <v>88</v>
      </c>
      <c r="B826" s="426"/>
      <c r="C826" s="320" t="s">
        <v>489</v>
      </c>
      <c r="D826" s="316" t="s">
        <v>794</v>
      </c>
      <c r="E826" s="316">
        <v>188</v>
      </c>
      <c r="F826" s="316">
        <v>20</v>
      </c>
      <c r="G826" s="316">
        <v>1120</v>
      </c>
      <c r="H826" s="316" t="s">
        <v>502</v>
      </c>
      <c r="I826" s="316">
        <v>2015.6</v>
      </c>
      <c r="J826" s="316">
        <v>2016.5</v>
      </c>
    </row>
    <row r="827" spans="1:10">
      <c r="A827" s="320">
        <v>89</v>
      </c>
      <c r="B827" s="426"/>
      <c r="C827" s="320" t="s">
        <v>489</v>
      </c>
      <c r="D827" s="316" t="s">
        <v>794</v>
      </c>
      <c r="E827" s="316">
        <v>30</v>
      </c>
      <c r="F827" s="316">
        <v>3</v>
      </c>
      <c r="G827" s="316">
        <v>180</v>
      </c>
      <c r="H827" s="316" t="s">
        <v>503</v>
      </c>
      <c r="I827" s="316">
        <v>2015.6</v>
      </c>
      <c r="J827" s="316">
        <v>2016.5</v>
      </c>
    </row>
    <row r="828" spans="1:10">
      <c r="A828" s="320">
        <v>90</v>
      </c>
      <c r="B828" s="426"/>
      <c r="C828" s="320" t="s">
        <v>489</v>
      </c>
      <c r="D828" s="316" t="s">
        <v>882</v>
      </c>
      <c r="E828" s="316">
        <v>24</v>
      </c>
      <c r="F828" s="316">
        <v>16</v>
      </c>
      <c r="G828" s="316">
        <v>900</v>
      </c>
      <c r="H828" s="316" t="s">
        <v>504</v>
      </c>
      <c r="I828" s="316">
        <v>2015.5</v>
      </c>
      <c r="J828" s="316">
        <v>2016.5</v>
      </c>
    </row>
    <row r="829" spans="1:10">
      <c r="A829" s="320">
        <v>91</v>
      </c>
      <c r="B829" s="426"/>
      <c r="C829" s="320" t="s">
        <v>489</v>
      </c>
      <c r="D829" s="316" t="s">
        <v>882</v>
      </c>
      <c r="E829" s="316">
        <v>36</v>
      </c>
      <c r="F829" s="316">
        <v>24</v>
      </c>
      <c r="G829" s="316">
        <v>960</v>
      </c>
      <c r="H829" s="316" t="s">
        <v>505</v>
      </c>
      <c r="I829" s="316">
        <v>2015.6</v>
      </c>
      <c r="J829" s="316">
        <v>2016.5</v>
      </c>
    </row>
    <row r="830" spans="1:10">
      <c r="A830" s="320">
        <v>92</v>
      </c>
      <c r="B830" s="426"/>
      <c r="C830" s="320" t="s">
        <v>489</v>
      </c>
      <c r="D830" s="316" t="s">
        <v>882</v>
      </c>
      <c r="E830" s="316">
        <v>32</v>
      </c>
      <c r="F830" s="316">
        <v>21</v>
      </c>
      <c r="G830" s="316">
        <v>945</v>
      </c>
      <c r="H830" s="316" t="s">
        <v>506</v>
      </c>
      <c r="I830" s="316">
        <v>2015.6</v>
      </c>
      <c r="J830" s="316">
        <v>2016.5</v>
      </c>
    </row>
    <row r="831" spans="1:10">
      <c r="A831" s="320">
        <v>93</v>
      </c>
      <c r="B831" s="426"/>
      <c r="C831" s="320" t="s">
        <v>489</v>
      </c>
      <c r="D831" s="316" t="s">
        <v>882</v>
      </c>
      <c r="E831" s="316">
        <v>32</v>
      </c>
      <c r="F831" s="316">
        <v>21</v>
      </c>
      <c r="G831" s="316">
        <v>735</v>
      </c>
      <c r="H831" s="316" t="s">
        <v>507</v>
      </c>
      <c r="I831" s="316">
        <v>2015.6</v>
      </c>
      <c r="J831" s="316">
        <v>2016.5</v>
      </c>
    </row>
    <row r="832" spans="1:10">
      <c r="A832" s="320">
        <v>94</v>
      </c>
      <c r="B832" s="427"/>
      <c r="C832" s="320" t="s">
        <v>489</v>
      </c>
      <c r="D832" s="316" t="s">
        <v>882</v>
      </c>
      <c r="E832" s="316">
        <v>9</v>
      </c>
      <c r="F832" s="316">
        <v>6</v>
      </c>
      <c r="G832" s="316">
        <v>300</v>
      </c>
      <c r="H832" s="316" t="s">
        <v>508</v>
      </c>
      <c r="I832" s="316">
        <v>2015.6</v>
      </c>
      <c r="J832" s="316">
        <v>2016.5</v>
      </c>
    </row>
    <row r="833" spans="1:10">
      <c r="A833" s="439" t="s">
        <v>509</v>
      </c>
      <c r="B833" s="440"/>
      <c r="C833" s="441"/>
      <c r="D833" s="315"/>
      <c r="E833" s="315">
        <f>SUM(E834:E860)</f>
        <v>6632.72</v>
      </c>
      <c r="F833" s="315">
        <f>SUM(F834:F860)</f>
        <v>637</v>
      </c>
      <c r="G833" s="315">
        <f>SUM(G834:G860)</f>
        <v>41301.5</v>
      </c>
      <c r="H833" s="315"/>
      <c r="I833" s="316"/>
      <c r="J833" s="316"/>
    </row>
    <row r="834" spans="1:10">
      <c r="A834" s="316">
        <v>95</v>
      </c>
      <c r="B834" s="428" t="s">
        <v>510</v>
      </c>
      <c r="C834" s="316" t="s">
        <v>511</v>
      </c>
      <c r="D834" s="316" t="s">
        <v>794</v>
      </c>
      <c r="E834" s="316">
        <v>314.33</v>
      </c>
      <c r="F834" s="316">
        <v>48</v>
      </c>
      <c r="G834" s="329">
        <v>2400</v>
      </c>
      <c r="H834" s="316" t="s">
        <v>512</v>
      </c>
      <c r="I834" s="316">
        <v>2015.6</v>
      </c>
      <c r="J834" s="316">
        <v>2016.12</v>
      </c>
    </row>
    <row r="835" spans="1:10">
      <c r="A835" s="316">
        <v>96</v>
      </c>
      <c r="B835" s="428"/>
      <c r="C835" s="316" t="s">
        <v>511</v>
      </c>
      <c r="D835" s="316" t="s">
        <v>794</v>
      </c>
      <c r="E835" s="316">
        <v>108.78</v>
      </c>
      <c r="F835" s="316">
        <v>39</v>
      </c>
      <c r="G835" s="329">
        <v>1950</v>
      </c>
      <c r="H835" s="316" t="s">
        <v>513</v>
      </c>
      <c r="I835" s="316">
        <v>2015.6</v>
      </c>
      <c r="J835" s="316">
        <v>2016.12</v>
      </c>
    </row>
    <row r="836" spans="1:10">
      <c r="A836" s="316">
        <v>97</v>
      </c>
      <c r="B836" s="428"/>
      <c r="C836" s="316" t="s">
        <v>511</v>
      </c>
      <c r="D836" s="316" t="s">
        <v>794</v>
      </c>
      <c r="E836" s="316">
        <v>249.14</v>
      </c>
      <c r="F836" s="316">
        <v>39</v>
      </c>
      <c r="G836" s="329">
        <v>1950</v>
      </c>
      <c r="H836" s="316" t="s">
        <v>514</v>
      </c>
      <c r="I836" s="316">
        <v>2015.6</v>
      </c>
      <c r="J836" s="316">
        <v>2016.12</v>
      </c>
    </row>
    <row r="837" spans="1:10">
      <c r="A837" s="316">
        <v>98</v>
      </c>
      <c r="B837" s="428"/>
      <c r="C837" s="316" t="s">
        <v>511</v>
      </c>
      <c r="D837" s="316" t="s">
        <v>794</v>
      </c>
      <c r="E837" s="316">
        <v>171.6</v>
      </c>
      <c r="F837" s="316">
        <v>31</v>
      </c>
      <c r="G837" s="329">
        <v>1400</v>
      </c>
      <c r="H837" s="316" t="s">
        <v>515</v>
      </c>
      <c r="I837" s="316">
        <v>2015.6</v>
      </c>
      <c r="J837" s="316">
        <v>2016.12</v>
      </c>
    </row>
    <row r="838" spans="1:10">
      <c r="A838" s="316">
        <v>99</v>
      </c>
      <c r="B838" s="428"/>
      <c r="C838" s="316" t="s">
        <v>511</v>
      </c>
      <c r="D838" s="316" t="s">
        <v>794</v>
      </c>
      <c r="E838" s="316">
        <v>269.97000000000003</v>
      </c>
      <c r="F838" s="316">
        <v>32</v>
      </c>
      <c r="G838" s="329">
        <v>1600</v>
      </c>
      <c r="H838" s="316" t="s">
        <v>516</v>
      </c>
      <c r="I838" s="316">
        <v>2015.6</v>
      </c>
      <c r="J838" s="316">
        <v>2016.12</v>
      </c>
    </row>
    <row r="839" spans="1:10">
      <c r="A839" s="316">
        <v>100</v>
      </c>
      <c r="B839" s="428"/>
      <c r="C839" s="316" t="s">
        <v>511</v>
      </c>
      <c r="D839" s="316" t="s">
        <v>794</v>
      </c>
      <c r="E839" s="316">
        <v>123.13</v>
      </c>
      <c r="F839" s="316">
        <v>18</v>
      </c>
      <c r="G839" s="329">
        <v>900</v>
      </c>
      <c r="H839" s="316" t="s">
        <v>517</v>
      </c>
      <c r="I839" s="316">
        <v>2015.6</v>
      </c>
      <c r="J839" s="316">
        <v>2016.12</v>
      </c>
    </row>
    <row r="840" spans="1:10">
      <c r="A840" s="316">
        <v>101</v>
      </c>
      <c r="B840" s="428"/>
      <c r="C840" s="316" t="s">
        <v>511</v>
      </c>
      <c r="D840" s="316" t="s">
        <v>794</v>
      </c>
      <c r="E840" s="316">
        <v>136.16</v>
      </c>
      <c r="F840" s="316">
        <v>18</v>
      </c>
      <c r="G840" s="329">
        <v>900</v>
      </c>
      <c r="H840" s="316" t="s">
        <v>518</v>
      </c>
      <c r="I840" s="316">
        <v>2015.6</v>
      </c>
      <c r="J840" s="316">
        <v>2016.12</v>
      </c>
    </row>
    <row r="841" spans="1:10">
      <c r="A841" s="316">
        <v>102</v>
      </c>
      <c r="B841" s="428"/>
      <c r="C841" s="316" t="s">
        <v>511</v>
      </c>
      <c r="D841" s="316" t="s">
        <v>794</v>
      </c>
      <c r="E841" s="316">
        <v>142.52000000000001</v>
      </c>
      <c r="F841" s="316">
        <v>12</v>
      </c>
      <c r="G841" s="329">
        <v>600</v>
      </c>
      <c r="H841" s="316" t="s">
        <v>519</v>
      </c>
      <c r="I841" s="316">
        <v>2015.6</v>
      </c>
      <c r="J841" s="316">
        <v>2016.12</v>
      </c>
    </row>
    <row r="842" spans="1:10">
      <c r="A842" s="316">
        <v>103</v>
      </c>
      <c r="B842" s="425"/>
      <c r="C842" s="316" t="s">
        <v>511</v>
      </c>
      <c r="D842" s="316" t="s">
        <v>794</v>
      </c>
      <c r="E842" s="316">
        <v>392.15</v>
      </c>
      <c r="F842" s="316">
        <v>24</v>
      </c>
      <c r="G842" s="329">
        <v>1200</v>
      </c>
      <c r="H842" s="316" t="s">
        <v>520</v>
      </c>
      <c r="I842" s="316">
        <v>2015.9</v>
      </c>
      <c r="J842" s="316">
        <v>2016.12</v>
      </c>
    </row>
    <row r="843" spans="1:10">
      <c r="A843" s="316">
        <v>104</v>
      </c>
      <c r="B843" s="429" t="s">
        <v>521</v>
      </c>
      <c r="C843" s="316" t="s">
        <v>522</v>
      </c>
      <c r="D843" s="330" t="s">
        <v>794</v>
      </c>
      <c r="E843" s="319">
        <v>105</v>
      </c>
      <c r="F843" s="319">
        <v>14</v>
      </c>
      <c r="G843" s="316">
        <v>700</v>
      </c>
      <c r="H843" s="316" t="s">
        <v>523</v>
      </c>
      <c r="I843" s="316">
        <v>2015.7</v>
      </c>
      <c r="J843" s="316">
        <v>2016.08</v>
      </c>
    </row>
    <row r="844" spans="1:10">
      <c r="A844" s="316">
        <v>105</v>
      </c>
      <c r="B844" s="430"/>
      <c r="C844" s="316" t="s">
        <v>524</v>
      </c>
      <c r="D844" s="330" t="s">
        <v>794</v>
      </c>
      <c r="E844" s="319">
        <v>80.599999999999994</v>
      </c>
      <c r="F844" s="319">
        <v>22</v>
      </c>
      <c r="G844" s="316">
        <v>620</v>
      </c>
      <c r="H844" s="316" t="s">
        <v>525</v>
      </c>
      <c r="I844" s="316">
        <v>2015.4</v>
      </c>
      <c r="J844" s="316">
        <v>2016.08</v>
      </c>
    </row>
    <row r="845" spans="1:10">
      <c r="A845" s="316">
        <v>106</v>
      </c>
      <c r="B845" s="430"/>
      <c r="C845" s="316" t="s">
        <v>526</v>
      </c>
      <c r="D845" s="330" t="s">
        <v>794</v>
      </c>
      <c r="E845" s="319">
        <v>140</v>
      </c>
      <c r="F845" s="319">
        <v>15</v>
      </c>
      <c r="G845" s="316">
        <v>900</v>
      </c>
      <c r="H845" s="316" t="s">
        <v>527</v>
      </c>
      <c r="I845" s="316">
        <v>2015.11</v>
      </c>
      <c r="J845" s="316">
        <v>2016.08</v>
      </c>
    </row>
    <row r="846" spans="1:10">
      <c r="A846" s="316">
        <v>107</v>
      </c>
      <c r="B846" s="430"/>
      <c r="C846" s="316" t="s">
        <v>526</v>
      </c>
      <c r="D846" s="330" t="s">
        <v>794</v>
      </c>
      <c r="E846" s="319">
        <v>480</v>
      </c>
      <c r="F846" s="319">
        <v>30</v>
      </c>
      <c r="G846" s="316">
        <v>3354</v>
      </c>
      <c r="H846" s="316" t="s">
        <v>528</v>
      </c>
      <c r="I846" s="316">
        <v>2015.12</v>
      </c>
      <c r="J846" s="316">
        <v>2016.12</v>
      </c>
    </row>
    <row r="847" spans="1:10">
      <c r="A847" s="316">
        <v>108</v>
      </c>
      <c r="B847" s="430"/>
      <c r="C847" s="316" t="s">
        <v>526</v>
      </c>
      <c r="D847" s="330" t="s">
        <v>794</v>
      </c>
      <c r="E847" s="319">
        <v>260</v>
      </c>
      <c r="F847" s="319">
        <v>35</v>
      </c>
      <c r="G847" s="316">
        <v>2100</v>
      </c>
      <c r="H847" s="316" t="s">
        <v>529</v>
      </c>
      <c r="I847" s="316">
        <v>2015.11</v>
      </c>
      <c r="J847" s="316">
        <v>2016.12</v>
      </c>
    </row>
    <row r="848" spans="1:10">
      <c r="A848" s="316">
        <v>109</v>
      </c>
      <c r="B848" s="430"/>
      <c r="C848" s="316" t="s">
        <v>526</v>
      </c>
      <c r="D848" s="330" t="s">
        <v>794</v>
      </c>
      <c r="E848" s="319">
        <v>225</v>
      </c>
      <c r="F848" s="319">
        <v>30</v>
      </c>
      <c r="G848" s="316">
        <v>1500</v>
      </c>
      <c r="H848" s="316" t="s">
        <v>530</v>
      </c>
      <c r="I848" s="316">
        <v>2015.12</v>
      </c>
      <c r="J848" s="316">
        <v>2016.12</v>
      </c>
    </row>
    <row r="849" spans="1:10">
      <c r="A849" s="316">
        <v>110</v>
      </c>
      <c r="B849" s="430"/>
      <c r="C849" s="316" t="s">
        <v>526</v>
      </c>
      <c r="D849" s="330" t="s">
        <v>794</v>
      </c>
      <c r="E849" s="319">
        <v>510</v>
      </c>
      <c r="F849" s="319">
        <v>40</v>
      </c>
      <c r="G849" s="316">
        <v>2400</v>
      </c>
      <c r="H849" s="316" t="s">
        <v>531</v>
      </c>
      <c r="I849" s="316">
        <v>2015.11</v>
      </c>
      <c r="J849" s="316">
        <v>2016.12</v>
      </c>
    </row>
    <row r="850" spans="1:10">
      <c r="A850" s="316">
        <v>111</v>
      </c>
      <c r="B850" s="430"/>
      <c r="C850" s="316" t="s">
        <v>526</v>
      </c>
      <c r="D850" s="330" t="s">
        <v>794</v>
      </c>
      <c r="E850" s="319">
        <v>330</v>
      </c>
      <c r="F850" s="319">
        <v>20</v>
      </c>
      <c r="G850" s="316">
        <v>2200</v>
      </c>
      <c r="H850" s="316" t="s">
        <v>532</v>
      </c>
      <c r="I850" s="316">
        <v>2015.12</v>
      </c>
      <c r="J850" s="316">
        <v>2016.12</v>
      </c>
    </row>
    <row r="851" spans="1:10">
      <c r="A851" s="316">
        <v>112</v>
      </c>
      <c r="B851" s="430"/>
      <c r="C851" s="316" t="s">
        <v>526</v>
      </c>
      <c r="D851" s="330" t="s">
        <v>794</v>
      </c>
      <c r="E851" s="319">
        <v>260</v>
      </c>
      <c r="F851" s="319">
        <v>20</v>
      </c>
      <c r="G851" s="316">
        <v>1330</v>
      </c>
      <c r="H851" s="316" t="s">
        <v>533</v>
      </c>
      <c r="I851" s="316">
        <v>2015.11</v>
      </c>
      <c r="J851" s="316">
        <v>2016.12</v>
      </c>
    </row>
    <row r="852" spans="1:10">
      <c r="A852" s="316">
        <v>113</v>
      </c>
      <c r="B852" s="430"/>
      <c r="C852" s="316" t="s">
        <v>526</v>
      </c>
      <c r="D852" s="330" t="s">
        <v>794</v>
      </c>
      <c r="E852" s="319">
        <v>120</v>
      </c>
      <c r="F852" s="319">
        <v>18</v>
      </c>
      <c r="G852" s="316">
        <v>900</v>
      </c>
      <c r="H852" s="316" t="s">
        <v>534</v>
      </c>
      <c r="I852" s="316">
        <v>2015.12</v>
      </c>
      <c r="J852" s="316">
        <v>2016.12</v>
      </c>
    </row>
    <row r="853" spans="1:10">
      <c r="A853" s="316">
        <v>114</v>
      </c>
      <c r="B853" s="430"/>
      <c r="C853" s="316" t="s">
        <v>526</v>
      </c>
      <c r="D853" s="330" t="s">
        <v>794</v>
      </c>
      <c r="E853" s="319">
        <v>115</v>
      </c>
      <c r="F853" s="319">
        <v>15</v>
      </c>
      <c r="G853" s="316">
        <v>800</v>
      </c>
      <c r="H853" s="316" t="s">
        <v>512</v>
      </c>
      <c r="I853" s="316">
        <v>2015.6</v>
      </c>
      <c r="J853" s="316">
        <v>2016.8</v>
      </c>
    </row>
    <row r="854" spans="1:10">
      <c r="A854" s="316">
        <v>115</v>
      </c>
      <c r="B854" s="431"/>
      <c r="C854" s="316" t="s">
        <v>526</v>
      </c>
      <c r="D854" s="330" t="s">
        <v>794</v>
      </c>
      <c r="E854" s="319">
        <v>1590</v>
      </c>
      <c r="F854" s="319">
        <v>30</v>
      </c>
      <c r="G854" s="316">
        <v>7423</v>
      </c>
      <c r="H854" s="316" t="s">
        <v>535</v>
      </c>
      <c r="I854" s="316">
        <v>2015.8</v>
      </c>
      <c r="J854" s="316">
        <v>2016.8</v>
      </c>
    </row>
    <row r="855" spans="1:10">
      <c r="A855" s="316">
        <v>116</v>
      </c>
      <c r="B855" s="431" t="s">
        <v>536</v>
      </c>
      <c r="C855" s="322" t="s">
        <v>537</v>
      </c>
      <c r="D855" s="316" t="s">
        <v>794</v>
      </c>
      <c r="E855" s="316">
        <v>66.2</v>
      </c>
      <c r="F855" s="316">
        <v>12</v>
      </c>
      <c r="G855" s="316">
        <v>533</v>
      </c>
      <c r="H855" s="316" t="s">
        <v>538</v>
      </c>
      <c r="I855" s="316">
        <v>2015.6</v>
      </c>
      <c r="J855" s="316">
        <v>2015.1</v>
      </c>
    </row>
    <row r="856" spans="1:10">
      <c r="A856" s="316">
        <v>117</v>
      </c>
      <c r="B856" s="448"/>
      <c r="C856" s="322" t="s">
        <v>537</v>
      </c>
      <c r="D856" s="316" t="s">
        <v>794</v>
      </c>
      <c r="E856" s="316">
        <v>84.9</v>
      </c>
      <c r="F856" s="316">
        <v>16</v>
      </c>
      <c r="G856" s="316">
        <v>710.25</v>
      </c>
      <c r="H856" s="316" t="s">
        <v>539</v>
      </c>
      <c r="I856" s="316">
        <v>2015.6</v>
      </c>
      <c r="J856" s="316">
        <v>2015.1</v>
      </c>
    </row>
    <row r="857" spans="1:10">
      <c r="A857" s="316">
        <v>118</v>
      </c>
      <c r="B857" s="448"/>
      <c r="C857" s="322" t="s">
        <v>537</v>
      </c>
      <c r="D857" s="316" t="s">
        <v>794</v>
      </c>
      <c r="E857" s="316">
        <v>119.38</v>
      </c>
      <c r="F857" s="316">
        <v>24</v>
      </c>
      <c r="G857" s="316">
        <v>1005.16</v>
      </c>
      <c r="H857" s="316" t="s">
        <v>540</v>
      </c>
      <c r="I857" s="316">
        <v>2015.6</v>
      </c>
      <c r="J857" s="316">
        <v>2015.1</v>
      </c>
    </row>
    <row r="858" spans="1:10">
      <c r="A858" s="316">
        <v>119</v>
      </c>
      <c r="B858" s="448"/>
      <c r="C858" s="322" t="s">
        <v>537</v>
      </c>
      <c r="D858" s="316" t="s">
        <v>794</v>
      </c>
      <c r="E858" s="316">
        <v>89.98</v>
      </c>
      <c r="F858" s="316">
        <v>12</v>
      </c>
      <c r="G858" s="316">
        <v>687.96</v>
      </c>
      <c r="H858" s="316" t="s">
        <v>541</v>
      </c>
      <c r="I858" s="316">
        <v>2015.11</v>
      </c>
      <c r="J858" s="316">
        <v>2016.3</v>
      </c>
    </row>
    <row r="859" spans="1:10">
      <c r="A859" s="316">
        <v>120</v>
      </c>
      <c r="B859" s="448"/>
      <c r="C859" s="322" t="s">
        <v>537</v>
      </c>
      <c r="D859" s="316" t="s">
        <v>794</v>
      </c>
      <c r="E859" s="316">
        <v>83.03</v>
      </c>
      <c r="F859" s="316">
        <v>11</v>
      </c>
      <c r="G859" s="316">
        <v>600</v>
      </c>
      <c r="H859" s="316" t="s">
        <v>542</v>
      </c>
      <c r="I859" s="316">
        <v>2015.12</v>
      </c>
      <c r="J859" s="316">
        <v>2016.3</v>
      </c>
    </row>
    <row r="860" spans="1:10">
      <c r="A860" s="316">
        <v>121</v>
      </c>
      <c r="B860" s="448"/>
      <c r="C860" s="322" t="s">
        <v>537</v>
      </c>
      <c r="D860" s="316" t="s">
        <v>794</v>
      </c>
      <c r="E860" s="316">
        <v>65.849999999999994</v>
      </c>
      <c r="F860" s="316">
        <v>12</v>
      </c>
      <c r="G860" s="316">
        <v>638.13</v>
      </c>
      <c r="H860" s="316" t="s">
        <v>543</v>
      </c>
      <c r="I860" s="316">
        <v>2015.6</v>
      </c>
      <c r="J860" s="316">
        <v>2015.11</v>
      </c>
    </row>
    <row r="861" spans="1:10">
      <c r="A861" s="439" t="s">
        <v>544</v>
      </c>
      <c r="B861" s="440"/>
      <c r="C861" s="441"/>
      <c r="D861" s="315"/>
      <c r="E861" s="315">
        <f>SUM(E862:E882)</f>
        <v>6551.5</v>
      </c>
      <c r="F861" s="315">
        <f>SUM(F862:F882)</f>
        <v>441</v>
      </c>
      <c r="G861" s="315">
        <f>SUM(G862:G882)</f>
        <v>31652.5</v>
      </c>
      <c r="H861" s="315"/>
      <c r="I861" s="315"/>
      <c r="J861" s="315"/>
    </row>
    <row r="862" spans="1:10">
      <c r="A862" s="316">
        <v>122</v>
      </c>
      <c r="B862" s="316" t="s">
        <v>545</v>
      </c>
      <c r="C862" s="316" t="s">
        <v>546</v>
      </c>
      <c r="D862" s="329" t="s">
        <v>853</v>
      </c>
      <c r="E862" s="319">
        <v>3800</v>
      </c>
      <c r="F862" s="319">
        <v>51</v>
      </c>
      <c r="G862" s="319">
        <v>15000</v>
      </c>
      <c r="H862" s="319" t="s">
        <v>547</v>
      </c>
      <c r="I862" s="316">
        <v>2015.3</v>
      </c>
      <c r="J862" s="316">
        <v>2016.12</v>
      </c>
    </row>
    <row r="863" spans="1:10">
      <c r="A863" s="316">
        <v>123</v>
      </c>
      <c r="B863" s="316" t="s">
        <v>548</v>
      </c>
      <c r="C863" s="316" t="s">
        <v>549</v>
      </c>
      <c r="D863" s="329" t="s">
        <v>882</v>
      </c>
      <c r="E863" s="319">
        <v>200</v>
      </c>
      <c r="F863" s="319">
        <v>20</v>
      </c>
      <c r="G863" s="319">
        <v>3500</v>
      </c>
      <c r="H863" s="319" t="s">
        <v>549</v>
      </c>
      <c r="I863" s="316">
        <v>2015.9</v>
      </c>
      <c r="J863" s="316">
        <v>2016.4</v>
      </c>
    </row>
    <row r="864" spans="1:10">
      <c r="A864" s="316">
        <v>124</v>
      </c>
      <c r="B864" s="428" t="s">
        <v>550</v>
      </c>
      <c r="C864" s="316" t="s">
        <v>551</v>
      </c>
      <c r="D864" s="329" t="s">
        <v>794</v>
      </c>
      <c r="E864" s="319">
        <v>78.84</v>
      </c>
      <c r="F864" s="319">
        <v>12</v>
      </c>
      <c r="G864" s="319">
        <v>396.5</v>
      </c>
      <c r="H864" s="316" t="s">
        <v>552</v>
      </c>
      <c r="I864" s="316">
        <v>2015.8</v>
      </c>
      <c r="J864" s="316">
        <v>2016.6</v>
      </c>
    </row>
    <row r="865" spans="1:10">
      <c r="A865" s="316">
        <v>125</v>
      </c>
      <c r="B865" s="428"/>
      <c r="C865" s="316" t="s">
        <v>551</v>
      </c>
      <c r="D865" s="329" t="s">
        <v>794</v>
      </c>
      <c r="E865" s="319">
        <v>137.97</v>
      </c>
      <c r="F865" s="319">
        <v>21</v>
      </c>
      <c r="G865" s="319">
        <v>696.15</v>
      </c>
      <c r="H865" s="316" t="s">
        <v>553</v>
      </c>
      <c r="I865" s="316">
        <v>2015.8</v>
      </c>
      <c r="J865" s="316">
        <v>2016.6</v>
      </c>
    </row>
    <row r="866" spans="1:10">
      <c r="A866" s="316">
        <v>126</v>
      </c>
      <c r="B866" s="428"/>
      <c r="C866" s="316" t="s">
        <v>551</v>
      </c>
      <c r="D866" s="329" t="s">
        <v>794</v>
      </c>
      <c r="E866" s="319">
        <v>236.52</v>
      </c>
      <c r="F866" s="319">
        <v>36</v>
      </c>
      <c r="G866" s="319">
        <v>1193.4000000000001</v>
      </c>
      <c r="H866" s="316" t="s">
        <v>554</v>
      </c>
      <c r="I866" s="316">
        <v>2015.7</v>
      </c>
      <c r="J866" s="316">
        <v>2016.6</v>
      </c>
    </row>
    <row r="867" spans="1:10">
      <c r="A867" s="316">
        <v>127</v>
      </c>
      <c r="B867" s="428"/>
      <c r="C867" s="316" t="s">
        <v>551</v>
      </c>
      <c r="D867" s="329" t="s">
        <v>794</v>
      </c>
      <c r="E867" s="319">
        <v>91.98</v>
      </c>
      <c r="F867" s="319">
        <v>14</v>
      </c>
      <c r="G867" s="319">
        <v>464.1</v>
      </c>
      <c r="H867" s="316" t="s">
        <v>555</v>
      </c>
      <c r="I867" s="316">
        <v>2015.7</v>
      </c>
      <c r="J867" s="316">
        <v>2016.6</v>
      </c>
    </row>
    <row r="868" spans="1:10">
      <c r="A868" s="316">
        <v>128</v>
      </c>
      <c r="B868" s="428"/>
      <c r="C868" s="316" t="s">
        <v>551</v>
      </c>
      <c r="D868" s="329" t="s">
        <v>794</v>
      </c>
      <c r="E868" s="319">
        <v>78.84</v>
      </c>
      <c r="F868" s="319">
        <v>12</v>
      </c>
      <c r="G868" s="319">
        <v>397.8</v>
      </c>
      <c r="H868" s="316" t="s">
        <v>556</v>
      </c>
      <c r="I868" s="316">
        <v>2015.8</v>
      </c>
      <c r="J868" s="316">
        <v>2016.6</v>
      </c>
    </row>
    <row r="869" spans="1:10">
      <c r="A869" s="316">
        <v>129</v>
      </c>
      <c r="B869" s="428"/>
      <c r="C869" s="316" t="s">
        <v>551</v>
      </c>
      <c r="D869" s="329" t="s">
        <v>794</v>
      </c>
      <c r="E869" s="319">
        <v>97.98</v>
      </c>
      <c r="F869" s="319">
        <v>14</v>
      </c>
      <c r="G869" s="319">
        <v>464.1</v>
      </c>
      <c r="H869" s="316" t="s">
        <v>557</v>
      </c>
      <c r="I869" s="316">
        <v>2015.7</v>
      </c>
      <c r="J869" s="316">
        <v>2016.6</v>
      </c>
    </row>
    <row r="870" spans="1:10">
      <c r="A870" s="316">
        <v>130</v>
      </c>
      <c r="B870" s="428"/>
      <c r="C870" s="316" t="s">
        <v>551</v>
      </c>
      <c r="D870" s="329" t="s">
        <v>794</v>
      </c>
      <c r="E870" s="319">
        <v>262.8</v>
      </c>
      <c r="F870" s="319">
        <v>20</v>
      </c>
      <c r="G870" s="319">
        <v>1326</v>
      </c>
      <c r="H870" s="316" t="s">
        <v>558</v>
      </c>
      <c r="I870" s="316">
        <v>2015.8</v>
      </c>
      <c r="J870" s="316">
        <v>2016.6</v>
      </c>
    </row>
    <row r="871" spans="1:10">
      <c r="A871" s="316">
        <v>131</v>
      </c>
      <c r="B871" s="428"/>
      <c r="C871" s="316" t="s">
        <v>551</v>
      </c>
      <c r="D871" s="329" t="s">
        <v>794</v>
      </c>
      <c r="E871" s="319">
        <v>39.75</v>
      </c>
      <c r="F871" s="319">
        <v>6</v>
      </c>
      <c r="G871" s="319">
        <v>197.5</v>
      </c>
      <c r="H871" s="316" t="s">
        <v>559</v>
      </c>
      <c r="I871" s="316">
        <v>2015.8</v>
      </c>
      <c r="J871" s="316">
        <v>2016.6</v>
      </c>
    </row>
    <row r="872" spans="1:10">
      <c r="A872" s="316">
        <v>132</v>
      </c>
      <c r="B872" s="428"/>
      <c r="C872" s="316" t="s">
        <v>551</v>
      </c>
      <c r="D872" s="329" t="s">
        <v>794</v>
      </c>
      <c r="E872" s="319">
        <v>105.66</v>
      </c>
      <c r="F872" s="319">
        <v>16</v>
      </c>
      <c r="G872" s="319">
        <v>528.1</v>
      </c>
      <c r="H872" s="316" t="s">
        <v>560</v>
      </c>
      <c r="I872" s="316">
        <v>2015.7</v>
      </c>
      <c r="J872" s="316">
        <v>2016.6</v>
      </c>
    </row>
    <row r="873" spans="1:10">
      <c r="A873" s="316">
        <v>133</v>
      </c>
      <c r="B873" s="428"/>
      <c r="C873" s="316" t="s">
        <v>551</v>
      </c>
      <c r="D873" s="329" t="s">
        <v>794</v>
      </c>
      <c r="E873" s="319">
        <v>99.15</v>
      </c>
      <c r="F873" s="319">
        <v>15</v>
      </c>
      <c r="G873" s="319">
        <v>494.65</v>
      </c>
      <c r="H873" s="316" t="s">
        <v>561</v>
      </c>
      <c r="I873" s="316">
        <v>2015.8</v>
      </c>
      <c r="J873" s="316">
        <v>2016.6</v>
      </c>
    </row>
    <row r="874" spans="1:10">
      <c r="A874" s="316">
        <v>134</v>
      </c>
      <c r="B874" s="428"/>
      <c r="C874" s="316" t="s">
        <v>551</v>
      </c>
      <c r="D874" s="329" t="s">
        <v>794</v>
      </c>
      <c r="E874" s="319">
        <v>39.42</v>
      </c>
      <c r="F874" s="319">
        <v>6</v>
      </c>
      <c r="G874" s="319">
        <v>198.9</v>
      </c>
      <c r="H874" s="316" t="s">
        <v>562</v>
      </c>
      <c r="I874" s="316">
        <v>2015.3</v>
      </c>
      <c r="J874" s="316">
        <v>2016.6</v>
      </c>
    </row>
    <row r="875" spans="1:10">
      <c r="A875" s="316">
        <v>135</v>
      </c>
      <c r="B875" s="428"/>
      <c r="C875" s="316" t="s">
        <v>551</v>
      </c>
      <c r="D875" s="329" t="s">
        <v>882</v>
      </c>
      <c r="E875" s="319">
        <v>144.21</v>
      </c>
      <c r="F875" s="319">
        <v>22</v>
      </c>
      <c r="G875" s="319">
        <v>730.7</v>
      </c>
      <c r="H875" s="316" t="s">
        <v>559</v>
      </c>
      <c r="I875" s="316">
        <v>2015.8</v>
      </c>
      <c r="J875" s="316">
        <v>2016.6</v>
      </c>
    </row>
    <row r="876" spans="1:10">
      <c r="A876" s="316">
        <v>136</v>
      </c>
      <c r="B876" s="428"/>
      <c r="C876" s="316" t="s">
        <v>551</v>
      </c>
      <c r="D876" s="329" t="s">
        <v>882</v>
      </c>
      <c r="E876" s="319">
        <v>235.98</v>
      </c>
      <c r="F876" s="319">
        <v>36</v>
      </c>
      <c r="G876" s="319">
        <v>1195.7</v>
      </c>
      <c r="H876" s="316" t="s">
        <v>560</v>
      </c>
      <c r="I876" s="316">
        <v>2015.7</v>
      </c>
      <c r="J876" s="316">
        <v>2016.6</v>
      </c>
    </row>
    <row r="877" spans="1:10">
      <c r="A877" s="316">
        <v>137</v>
      </c>
      <c r="B877" s="428"/>
      <c r="C877" s="316" t="s">
        <v>551</v>
      </c>
      <c r="D877" s="329" t="s">
        <v>882</v>
      </c>
      <c r="E877" s="319">
        <v>262.8</v>
      </c>
      <c r="F877" s="319">
        <v>40</v>
      </c>
      <c r="G877" s="319">
        <v>1326</v>
      </c>
      <c r="H877" s="316" t="s">
        <v>563</v>
      </c>
      <c r="I877" s="316">
        <v>2015.9</v>
      </c>
      <c r="J877" s="316">
        <v>2016.6</v>
      </c>
    </row>
    <row r="878" spans="1:10">
      <c r="A878" s="316">
        <v>138</v>
      </c>
      <c r="B878" s="428"/>
      <c r="C878" s="316" t="s">
        <v>551</v>
      </c>
      <c r="D878" s="329" t="s">
        <v>882</v>
      </c>
      <c r="E878" s="319">
        <v>262.2</v>
      </c>
      <c r="F878" s="319">
        <v>40</v>
      </c>
      <c r="G878" s="319">
        <v>1328.6</v>
      </c>
      <c r="H878" s="316" t="s">
        <v>561</v>
      </c>
      <c r="I878" s="316">
        <v>2015.8</v>
      </c>
      <c r="J878" s="316">
        <v>2016.6</v>
      </c>
    </row>
    <row r="879" spans="1:10">
      <c r="A879" s="316">
        <v>139</v>
      </c>
      <c r="B879" s="428"/>
      <c r="C879" s="316" t="s">
        <v>551</v>
      </c>
      <c r="D879" s="329" t="s">
        <v>882</v>
      </c>
      <c r="E879" s="319">
        <v>131.4</v>
      </c>
      <c r="F879" s="319">
        <v>20</v>
      </c>
      <c r="G879" s="319">
        <v>664.3</v>
      </c>
      <c r="H879" s="316" t="s">
        <v>552</v>
      </c>
      <c r="I879" s="316">
        <v>2015.8</v>
      </c>
      <c r="J879" s="316">
        <v>2016.6</v>
      </c>
    </row>
    <row r="880" spans="1:10">
      <c r="A880" s="316">
        <v>140</v>
      </c>
      <c r="B880" s="428" t="s">
        <v>564</v>
      </c>
      <c r="C880" s="316" t="s">
        <v>565</v>
      </c>
      <c r="D880" s="329" t="s">
        <v>794</v>
      </c>
      <c r="E880" s="319">
        <v>130</v>
      </c>
      <c r="F880" s="319">
        <v>24</v>
      </c>
      <c r="G880" s="319">
        <v>1000</v>
      </c>
      <c r="H880" s="329" t="s">
        <v>566</v>
      </c>
      <c r="I880" s="316">
        <v>2016.5</v>
      </c>
      <c r="J880" s="316">
        <v>2016.12</v>
      </c>
    </row>
    <row r="881" spans="1:10">
      <c r="A881" s="316">
        <v>141</v>
      </c>
      <c r="B881" s="428"/>
      <c r="C881" s="316" t="s">
        <v>565</v>
      </c>
      <c r="D881" s="329" t="s">
        <v>794</v>
      </c>
      <c r="E881" s="319">
        <v>46</v>
      </c>
      <c r="F881" s="319">
        <v>5</v>
      </c>
      <c r="G881" s="319">
        <v>150</v>
      </c>
      <c r="H881" s="329" t="s">
        <v>567</v>
      </c>
      <c r="I881" s="316">
        <v>2015.9</v>
      </c>
      <c r="J881" s="316">
        <v>2016.12</v>
      </c>
    </row>
    <row r="882" spans="1:10">
      <c r="A882" s="316">
        <v>142</v>
      </c>
      <c r="B882" s="428"/>
      <c r="C882" s="316" t="s">
        <v>565</v>
      </c>
      <c r="D882" s="329" t="s">
        <v>853</v>
      </c>
      <c r="E882" s="319">
        <v>70</v>
      </c>
      <c r="F882" s="319">
        <v>11</v>
      </c>
      <c r="G882" s="319">
        <v>400</v>
      </c>
      <c r="H882" s="329" t="s">
        <v>561</v>
      </c>
      <c r="I882" s="316">
        <v>2015.4</v>
      </c>
      <c r="J882" s="316">
        <v>2016.6</v>
      </c>
    </row>
    <row r="883" spans="1:10">
      <c r="A883" s="439" t="s">
        <v>568</v>
      </c>
      <c r="B883" s="440"/>
      <c r="C883" s="441"/>
      <c r="D883" s="315"/>
      <c r="E883" s="315">
        <f>SUM(E884:E887)</f>
        <v>908</v>
      </c>
      <c r="F883" s="315">
        <f>SUM(F884:F887)</f>
        <v>144</v>
      </c>
      <c r="G883" s="315">
        <f>SUM(G884:G887)</f>
        <v>5040</v>
      </c>
      <c r="H883" s="315"/>
      <c r="I883" s="316"/>
      <c r="J883" s="316"/>
    </row>
    <row r="884" spans="1:10">
      <c r="A884" s="316">
        <v>143</v>
      </c>
      <c r="B884" s="448" t="s">
        <v>569</v>
      </c>
      <c r="C884" s="316" t="s">
        <v>570</v>
      </c>
      <c r="D884" s="316" t="s">
        <v>794</v>
      </c>
      <c r="E884" s="319">
        <v>231</v>
      </c>
      <c r="F884" s="319">
        <v>42</v>
      </c>
      <c r="G884" s="316">
        <v>1470</v>
      </c>
      <c r="H884" s="316" t="s">
        <v>571</v>
      </c>
      <c r="I884" s="319">
        <v>2015.5</v>
      </c>
      <c r="J884" s="316">
        <v>2016.6</v>
      </c>
    </row>
    <row r="885" spans="1:10">
      <c r="A885" s="316">
        <v>144</v>
      </c>
      <c r="B885" s="448"/>
      <c r="C885" s="316" t="s">
        <v>570</v>
      </c>
      <c r="D885" s="316" t="s">
        <v>794</v>
      </c>
      <c r="E885" s="319">
        <v>56</v>
      </c>
      <c r="F885" s="319">
        <v>10</v>
      </c>
      <c r="G885" s="316">
        <v>350</v>
      </c>
      <c r="H885" s="316" t="s">
        <v>572</v>
      </c>
      <c r="I885" s="319">
        <v>2015.5</v>
      </c>
      <c r="J885" s="316">
        <v>2016.6</v>
      </c>
    </row>
    <row r="886" spans="1:10">
      <c r="A886" s="316">
        <v>145</v>
      </c>
      <c r="B886" s="429" t="s">
        <v>573</v>
      </c>
      <c r="C886" s="316" t="s">
        <v>574</v>
      </c>
      <c r="D886" s="316" t="s">
        <v>794</v>
      </c>
      <c r="E886" s="319">
        <v>407</v>
      </c>
      <c r="F886" s="319">
        <v>60</v>
      </c>
      <c r="G886" s="316">
        <v>2100</v>
      </c>
      <c r="H886" s="316" t="s">
        <v>575</v>
      </c>
      <c r="I886" s="319">
        <v>2015.11</v>
      </c>
      <c r="J886" s="316">
        <v>2016.6</v>
      </c>
    </row>
    <row r="887" spans="1:10">
      <c r="A887" s="316">
        <v>146</v>
      </c>
      <c r="B887" s="430"/>
      <c r="C887" s="316" t="s">
        <v>574</v>
      </c>
      <c r="D887" s="316" t="s">
        <v>794</v>
      </c>
      <c r="E887" s="319">
        <v>214</v>
      </c>
      <c r="F887" s="319">
        <v>32</v>
      </c>
      <c r="G887" s="316">
        <v>1120</v>
      </c>
      <c r="H887" s="316" t="s">
        <v>576</v>
      </c>
      <c r="I887" s="319">
        <v>2015.11</v>
      </c>
      <c r="J887" s="316">
        <v>2016.6</v>
      </c>
    </row>
    <row r="888" spans="1:10">
      <c r="A888" s="439" t="s">
        <v>577</v>
      </c>
      <c r="B888" s="440"/>
      <c r="C888" s="441"/>
      <c r="D888" s="315"/>
      <c r="E888" s="315">
        <f>SUM(E889:E899)</f>
        <v>1707.12</v>
      </c>
      <c r="F888" s="315">
        <f>SUM(F889:F899)</f>
        <v>288</v>
      </c>
      <c r="G888" s="315">
        <f>SUM(G889:G899)</f>
        <v>14923.23</v>
      </c>
      <c r="H888" s="315"/>
      <c r="I888" s="316"/>
      <c r="J888" s="316"/>
    </row>
    <row r="889" spans="1:10">
      <c r="A889" s="316">
        <v>147</v>
      </c>
      <c r="B889" s="319" t="s">
        <v>578</v>
      </c>
      <c r="C889" s="319" t="s">
        <v>579</v>
      </c>
      <c r="D889" s="316" t="s">
        <v>794</v>
      </c>
      <c r="E889" s="319">
        <v>181.96</v>
      </c>
      <c r="F889" s="319">
        <v>40</v>
      </c>
      <c r="G889" s="316">
        <v>1410.26</v>
      </c>
      <c r="H889" s="316" t="s">
        <v>580</v>
      </c>
      <c r="I889" s="319">
        <v>2015.9</v>
      </c>
      <c r="J889" s="316">
        <v>2016.6</v>
      </c>
    </row>
    <row r="890" spans="1:10">
      <c r="A890" s="316">
        <v>148</v>
      </c>
      <c r="B890" s="448" t="s">
        <v>581</v>
      </c>
      <c r="C890" s="319" t="s">
        <v>582</v>
      </c>
      <c r="D890" s="316" t="s">
        <v>794</v>
      </c>
      <c r="E890" s="319">
        <v>104</v>
      </c>
      <c r="F890" s="319">
        <v>20</v>
      </c>
      <c r="G890" s="316">
        <v>810.7</v>
      </c>
      <c r="H890" s="316" t="s">
        <v>583</v>
      </c>
      <c r="I890" s="319">
        <v>2015.5</v>
      </c>
      <c r="J890" s="316">
        <v>2016.6</v>
      </c>
    </row>
    <row r="891" spans="1:10">
      <c r="A891" s="316">
        <v>149</v>
      </c>
      <c r="B891" s="448"/>
      <c r="C891" s="319" t="s">
        <v>582</v>
      </c>
      <c r="D891" s="316" t="s">
        <v>794</v>
      </c>
      <c r="E891" s="319">
        <v>75.2</v>
      </c>
      <c r="F891" s="319">
        <v>12</v>
      </c>
      <c r="G891" s="316">
        <v>597.6</v>
      </c>
      <c r="H891" s="316" t="s">
        <v>584</v>
      </c>
      <c r="I891" s="319">
        <v>2015.1</v>
      </c>
      <c r="J891" s="316">
        <v>2016.6</v>
      </c>
    </row>
    <row r="892" spans="1:10" ht="22.5">
      <c r="A892" s="316">
        <v>150</v>
      </c>
      <c r="B892" s="448" t="s">
        <v>585</v>
      </c>
      <c r="C892" s="319" t="s">
        <v>586</v>
      </c>
      <c r="D892" s="316" t="s">
        <v>794</v>
      </c>
      <c r="E892" s="319">
        <v>185</v>
      </c>
      <c r="F892" s="319">
        <v>20</v>
      </c>
      <c r="G892" s="316">
        <v>1705.25</v>
      </c>
      <c r="H892" s="316" t="s">
        <v>587</v>
      </c>
      <c r="I892" s="319">
        <v>2015.7</v>
      </c>
      <c r="J892" s="316">
        <v>2016.6</v>
      </c>
    </row>
    <row r="893" spans="1:10" ht="22.5">
      <c r="A893" s="316">
        <v>151</v>
      </c>
      <c r="B893" s="448"/>
      <c r="C893" s="319" t="s">
        <v>586</v>
      </c>
      <c r="D893" s="316" t="s">
        <v>794</v>
      </c>
      <c r="E893" s="319">
        <v>172</v>
      </c>
      <c r="F893" s="319">
        <v>20</v>
      </c>
      <c r="G893" s="316">
        <v>1235.56</v>
      </c>
      <c r="H893" s="319" t="s">
        <v>588</v>
      </c>
      <c r="I893" s="319">
        <v>2015.7</v>
      </c>
      <c r="J893" s="316">
        <v>2016.6</v>
      </c>
    </row>
    <row r="894" spans="1:10" ht="22.5">
      <c r="A894" s="316">
        <v>152</v>
      </c>
      <c r="B894" s="448"/>
      <c r="C894" s="319" t="s">
        <v>586</v>
      </c>
      <c r="D894" s="316" t="s">
        <v>794</v>
      </c>
      <c r="E894" s="319">
        <v>178</v>
      </c>
      <c r="F894" s="319">
        <v>36</v>
      </c>
      <c r="G894" s="316">
        <v>1425.36</v>
      </c>
      <c r="H894" s="319" t="s">
        <v>589</v>
      </c>
      <c r="I894" s="319">
        <v>2015.7</v>
      </c>
      <c r="J894" s="316">
        <v>2016.6</v>
      </c>
    </row>
    <row r="895" spans="1:10" ht="22.5">
      <c r="A895" s="316">
        <v>153</v>
      </c>
      <c r="B895" s="448"/>
      <c r="C895" s="319" t="s">
        <v>586</v>
      </c>
      <c r="D895" s="316" t="s">
        <v>794</v>
      </c>
      <c r="E895" s="319">
        <v>189</v>
      </c>
      <c r="F895" s="319">
        <v>20</v>
      </c>
      <c r="G895" s="316">
        <v>1563.64</v>
      </c>
      <c r="H895" s="319" t="s">
        <v>590</v>
      </c>
      <c r="I895" s="319">
        <v>2015.7</v>
      </c>
      <c r="J895" s="316">
        <v>2016.6</v>
      </c>
    </row>
    <row r="896" spans="1:10" ht="22.5">
      <c r="A896" s="316">
        <v>154</v>
      </c>
      <c r="B896" s="448"/>
      <c r="C896" s="319" t="s">
        <v>586</v>
      </c>
      <c r="D896" s="316" t="s">
        <v>794</v>
      </c>
      <c r="E896" s="319">
        <v>198</v>
      </c>
      <c r="F896" s="319">
        <v>30</v>
      </c>
      <c r="G896" s="316">
        <v>1714.2</v>
      </c>
      <c r="H896" s="319" t="s">
        <v>591</v>
      </c>
      <c r="I896" s="319">
        <v>2015.7</v>
      </c>
      <c r="J896" s="316">
        <v>2016.6</v>
      </c>
    </row>
    <row r="897" spans="1:10" ht="22.5">
      <c r="A897" s="316">
        <v>155</v>
      </c>
      <c r="B897" s="448"/>
      <c r="C897" s="319" t="s">
        <v>586</v>
      </c>
      <c r="D897" s="316" t="s">
        <v>794</v>
      </c>
      <c r="E897" s="319">
        <v>181.74</v>
      </c>
      <c r="F897" s="319">
        <v>32</v>
      </c>
      <c r="G897" s="316">
        <v>1589.4</v>
      </c>
      <c r="H897" s="319" t="s">
        <v>592</v>
      </c>
      <c r="I897" s="319">
        <v>2015.9</v>
      </c>
      <c r="J897" s="316">
        <v>2016.6</v>
      </c>
    </row>
    <row r="898" spans="1:10" ht="22.5">
      <c r="A898" s="316">
        <v>156</v>
      </c>
      <c r="B898" s="448"/>
      <c r="C898" s="319" t="s">
        <v>586</v>
      </c>
      <c r="D898" s="316" t="s">
        <v>794</v>
      </c>
      <c r="E898" s="319">
        <v>117.06</v>
      </c>
      <c r="F898" s="319">
        <v>20</v>
      </c>
      <c r="G898" s="316">
        <v>1063.77</v>
      </c>
      <c r="H898" s="319" t="s">
        <v>593</v>
      </c>
      <c r="I898" s="319">
        <v>2015.7</v>
      </c>
      <c r="J898" s="316">
        <v>2016.6</v>
      </c>
    </row>
    <row r="899" spans="1:10" ht="22.5">
      <c r="A899" s="316">
        <v>157</v>
      </c>
      <c r="B899" s="448"/>
      <c r="C899" s="319" t="s">
        <v>586</v>
      </c>
      <c r="D899" s="316" t="s">
        <v>882</v>
      </c>
      <c r="E899" s="319">
        <v>125.16</v>
      </c>
      <c r="F899" s="319">
        <v>38</v>
      </c>
      <c r="G899" s="316">
        <v>1807.49</v>
      </c>
      <c r="H899" s="319" t="s">
        <v>594</v>
      </c>
      <c r="I899" s="319">
        <v>2015.7</v>
      </c>
      <c r="J899" s="316">
        <v>2016.6</v>
      </c>
    </row>
    <row r="900" spans="1:10">
      <c r="A900" s="439" t="s">
        <v>595</v>
      </c>
      <c r="B900" s="440"/>
      <c r="C900" s="441"/>
      <c r="D900" s="315"/>
      <c r="E900" s="315">
        <f>SUM(E901:E932)</f>
        <v>2331</v>
      </c>
      <c r="F900" s="315">
        <f>SUM(F901:F932)</f>
        <v>531</v>
      </c>
      <c r="G900" s="315">
        <f>SUM(G901:G932)</f>
        <v>26550</v>
      </c>
      <c r="H900" s="315"/>
      <c r="I900" s="315"/>
      <c r="J900" s="315"/>
    </row>
    <row r="901" spans="1:10">
      <c r="A901" s="320">
        <v>158</v>
      </c>
      <c r="B901" s="425" t="s">
        <v>596</v>
      </c>
      <c r="C901" s="320" t="s">
        <v>597</v>
      </c>
      <c r="D901" s="316" t="s">
        <v>794</v>
      </c>
      <c r="E901" s="316">
        <v>60</v>
      </c>
      <c r="F901" s="316">
        <v>10</v>
      </c>
      <c r="G901" s="316">
        <f t="shared" ref="G901:G932" si="7">F901*50</f>
        <v>500</v>
      </c>
      <c r="H901" s="316" t="s">
        <v>598</v>
      </c>
      <c r="I901" s="319">
        <v>2015.4</v>
      </c>
      <c r="J901" s="316">
        <v>2016.7</v>
      </c>
    </row>
    <row r="902" spans="1:10">
      <c r="A902" s="320">
        <v>159</v>
      </c>
      <c r="B902" s="426"/>
      <c r="C902" s="320" t="s">
        <v>597</v>
      </c>
      <c r="D902" s="316" t="s">
        <v>794</v>
      </c>
      <c r="E902" s="316">
        <v>72</v>
      </c>
      <c r="F902" s="316">
        <v>12</v>
      </c>
      <c r="G902" s="316">
        <f t="shared" si="7"/>
        <v>600</v>
      </c>
      <c r="H902" s="316" t="s">
        <v>599</v>
      </c>
      <c r="I902" s="319">
        <v>2015.4</v>
      </c>
      <c r="J902" s="316">
        <v>2016.7</v>
      </c>
    </row>
    <row r="903" spans="1:10">
      <c r="A903" s="320">
        <v>160</v>
      </c>
      <c r="B903" s="426"/>
      <c r="C903" s="320" t="s">
        <v>597</v>
      </c>
      <c r="D903" s="316" t="s">
        <v>794</v>
      </c>
      <c r="E903" s="316">
        <v>48</v>
      </c>
      <c r="F903" s="316">
        <v>8</v>
      </c>
      <c r="G903" s="316">
        <f t="shared" si="7"/>
        <v>400</v>
      </c>
      <c r="H903" s="316" t="s">
        <v>600</v>
      </c>
      <c r="I903" s="319">
        <v>2015.4</v>
      </c>
      <c r="J903" s="316">
        <v>2016.7</v>
      </c>
    </row>
    <row r="904" spans="1:10">
      <c r="A904" s="320">
        <v>161</v>
      </c>
      <c r="B904" s="426"/>
      <c r="C904" s="320" t="s">
        <v>597</v>
      </c>
      <c r="D904" s="316" t="s">
        <v>794</v>
      </c>
      <c r="E904" s="316">
        <v>108</v>
      </c>
      <c r="F904" s="316">
        <v>18</v>
      </c>
      <c r="G904" s="316">
        <f t="shared" si="7"/>
        <v>900</v>
      </c>
      <c r="H904" s="316" t="s">
        <v>601</v>
      </c>
      <c r="I904" s="319">
        <v>2015.4</v>
      </c>
      <c r="J904" s="316">
        <v>2016.7</v>
      </c>
    </row>
    <row r="905" spans="1:10">
      <c r="A905" s="320">
        <v>162</v>
      </c>
      <c r="B905" s="426"/>
      <c r="C905" s="320" t="s">
        <v>597</v>
      </c>
      <c r="D905" s="316" t="s">
        <v>794</v>
      </c>
      <c r="E905" s="316">
        <v>36</v>
      </c>
      <c r="F905" s="316">
        <v>6</v>
      </c>
      <c r="G905" s="316">
        <f t="shared" si="7"/>
        <v>300</v>
      </c>
      <c r="H905" s="316" t="s">
        <v>602</v>
      </c>
      <c r="I905" s="319">
        <v>2015.4</v>
      </c>
      <c r="J905" s="316">
        <v>2016.7</v>
      </c>
    </row>
    <row r="906" spans="1:10">
      <c r="A906" s="320">
        <v>163</v>
      </c>
      <c r="B906" s="426"/>
      <c r="C906" s="320" t="s">
        <v>597</v>
      </c>
      <c r="D906" s="316" t="s">
        <v>794</v>
      </c>
      <c r="E906" s="316">
        <v>120</v>
      </c>
      <c r="F906" s="316">
        <v>20</v>
      </c>
      <c r="G906" s="316">
        <f t="shared" si="7"/>
        <v>1000</v>
      </c>
      <c r="H906" s="316" t="s">
        <v>603</v>
      </c>
      <c r="I906" s="319">
        <v>2015.4</v>
      </c>
      <c r="J906" s="316">
        <v>2016.7</v>
      </c>
    </row>
    <row r="907" spans="1:10">
      <c r="A907" s="320">
        <v>164</v>
      </c>
      <c r="B907" s="426"/>
      <c r="C907" s="320" t="s">
        <v>597</v>
      </c>
      <c r="D907" s="316" t="s">
        <v>794</v>
      </c>
      <c r="E907" s="316">
        <v>24</v>
      </c>
      <c r="F907" s="316">
        <v>4</v>
      </c>
      <c r="G907" s="316">
        <f t="shared" si="7"/>
        <v>200</v>
      </c>
      <c r="H907" s="316" t="s">
        <v>604</v>
      </c>
      <c r="I907" s="319">
        <v>2015.4</v>
      </c>
      <c r="J907" s="316">
        <v>2016.7</v>
      </c>
    </row>
    <row r="908" spans="1:10">
      <c r="A908" s="320">
        <v>165</v>
      </c>
      <c r="B908" s="426"/>
      <c r="C908" s="320" t="s">
        <v>597</v>
      </c>
      <c r="D908" s="316" t="s">
        <v>794</v>
      </c>
      <c r="E908" s="316">
        <v>48</v>
      </c>
      <c r="F908" s="316">
        <v>8</v>
      </c>
      <c r="G908" s="316">
        <f t="shared" si="7"/>
        <v>400</v>
      </c>
      <c r="H908" s="316" t="s">
        <v>605</v>
      </c>
      <c r="I908" s="319">
        <v>2015.4</v>
      </c>
      <c r="J908" s="316">
        <v>2016.7</v>
      </c>
    </row>
    <row r="909" spans="1:10">
      <c r="A909" s="320">
        <v>166</v>
      </c>
      <c r="B909" s="426"/>
      <c r="C909" s="320" t="s">
        <v>597</v>
      </c>
      <c r="D909" s="316" t="s">
        <v>794</v>
      </c>
      <c r="E909" s="316">
        <v>36</v>
      </c>
      <c r="F909" s="316">
        <v>6</v>
      </c>
      <c r="G909" s="316">
        <f t="shared" si="7"/>
        <v>300</v>
      </c>
      <c r="H909" s="316" t="s">
        <v>606</v>
      </c>
      <c r="I909" s="319">
        <v>2015.4</v>
      </c>
      <c r="J909" s="316">
        <v>2016.7</v>
      </c>
    </row>
    <row r="910" spans="1:10">
      <c r="A910" s="320">
        <v>167</v>
      </c>
      <c r="B910" s="426"/>
      <c r="C910" s="320" t="s">
        <v>597</v>
      </c>
      <c r="D910" s="316" t="s">
        <v>794</v>
      </c>
      <c r="E910" s="316">
        <v>60</v>
      </c>
      <c r="F910" s="316">
        <v>10</v>
      </c>
      <c r="G910" s="316">
        <f t="shared" si="7"/>
        <v>500</v>
      </c>
      <c r="H910" s="316" t="s">
        <v>607</v>
      </c>
      <c r="I910" s="319">
        <v>2015.4</v>
      </c>
      <c r="J910" s="316">
        <v>2016.7</v>
      </c>
    </row>
    <row r="911" spans="1:10">
      <c r="A911" s="320">
        <v>168</v>
      </c>
      <c r="B911" s="426"/>
      <c r="C911" s="320" t="s">
        <v>597</v>
      </c>
      <c r="D911" s="316" t="s">
        <v>794</v>
      </c>
      <c r="E911" s="316">
        <v>24</v>
      </c>
      <c r="F911" s="316">
        <v>4</v>
      </c>
      <c r="G911" s="316">
        <f t="shared" si="7"/>
        <v>200</v>
      </c>
      <c r="H911" s="316" t="s">
        <v>608</v>
      </c>
      <c r="I911" s="319">
        <v>2015.4</v>
      </c>
      <c r="J911" s="316">
        <v>2016.7</v>
      </c>
    </row>
    <row r="912" spans="1:10">
      <c r="A912" s="320">
        <v>169</v>
      </c>
      <c r="B912" s="426"/>
      <c r="C912" s="320" t="s">
        <v>597</v>
      </c>
      <c r="D912" s="316" t="s">
        <v>794</v>
      </c>
      <c r="E912" s="316">
        <v>60</v>
      </c>
      <c r="F912" s="316">
        <v>6</v>
      </c>
      <c r="G912" s="316">
        <f t="shared" si="7"/>
        <v>300</v>
      </c>
      <c r="H912" s="316" t="s">
        <v>609</v>
      </c>
      <c r="I912" s="319">
        <v>2015.4</v>
      </c>
      <c r="J912" s="316">
        <v>2016.7</v>
      </c>
    </row>
    <row r="913" spans="1:10">
      <c r="A913" s="320">
        <v>170</v>
      </c>
      <c r="B913" s="426"/>
      <c r="C913" s="320" t="s">
        <v>597</v>
      </c>
      <c r="D913" s="316" t="s">
        <v>794</v>
      </c>
      <c r="E913" s="316">
        <v>72</v>
      </c>
      <c r="F913" s="316">
        <v>12</v>
      </c>
      <c r="G913" s="316">
        <f t="shared" si="7"/>
        <v>600</v>
      </c>
      <c r="H913" s="316" t="s">
        <v>610</v>
      </c>
      <c r="I913" s="319">
        <v>2015.4</v>
      </c>
      <c r="J913" s="316">
        <v>2016.7</v>
      </c>
    </row>
    <row r="914" spans="1:10">
      <c r="A914" s="320">
        <v>171</v>
      </c>
      <c r="B914" s="426"/>
      <c r="C914" s="320" t="s">
        <v>597</v>
      </c>
      <c r="D914" s="316" t="s">
        <v>794</v>
      </c>
      <c r="E914" s="316">
        <v>96</v>
      </c>
      <c r="F914" s="316">
        <v>16</v>
      </c>
      <c r="G914" s="316">
        <f t="shared" si="7"/>
        <v>800</v>
      </c>
      <c r="H914" s="316" t="s">
        <v>611</v>
      </c>
      <c r="I914" s="319">
        <v>2015.4</v>
      </c>
      <c r="J914" s="316">
        <v>2016.7</v>
      </c>
    </row>
    <row r="915" spans="1:10">
      <c r="A915" s="320">
        <v>172</v>
      </c>
      <c r="B915" s="426"/>
      <c r="C915" s="320" t="s">
        <v>597</v>
      </c>
      <c r="D915" s="316" t="s">
        <v>794</v>
      </c>
      <c r="E915" s="316">
        <v>114</v>
      </c>
      <c r="F915" s="316">
        <v>24</v>
      </c>
      <c r="G915" s="316">
        <f t="shared" si="7"/>
        <v>1200</v>
      </c>
      <c r="H915" s="316" t="s">
        <v>612</v>
      </c>
      <c r="I915" s="319">
        <v>2015.4</v>
      </c>
      <c r="J915" s="316">
        <v>2016.7</v>
      </c>
    </row>
    <row r="916" spans="1:10">
      <c r="A916" s="320">
        <v>173</v>
      </c>
      <c r="B916" s="426"/>
      <c r="C916" s="320" t="s">
        <v>597</v>
      </c>
      <c r="D916" s="316" t="s">
        <v>794</v>
      </c>
      <c r="E916" s="316">
        <v>108</v>
      </c>
      <c r="F916" s="316">
        <v>18</v>
      </c>
      <c r="G916" s="316">
        <f t="shared" si="7"/>
        <v>900</v>
      </c>
      <c r="H916" s="316" t="s">
        <v>613</v>
      </c>
      <c r="I916" s="319">
        <v>2015.4</v>
      </c>
      <c r="J916" s="316">
        <v>2016.7</v>
      </c>
    </row>
    <row r="917" spans="1:10">
      <c r="A917" s="320">
        <v>174</v>
      </c>
      <c r="B917" s="426"/>
      <c r="C917" s="320" t="s">
        <v>597</v>
      </c>
      <c r="D917" s="316" t="s">
        <v>882</v>
      </c>
      <c r="E917" s="316">
        <v>70</v>
      </c>
      <c r="F917" s="316">
        <v>23</v>
      </c>
      <c r="G917" s="316">
        <f t="shared" si="7"/>
        <v>1150</v>
      </c>
      <c r="H917" s="316" t="s">
        <v>614</v>
      </c>
      <c r="I917" s="319">
        <v>2015.4</v>
      </c>
      <c r="J917" s="316" t="s">
        <v>615</v>
      </c>
    </row>
    <row r="918" spans="1:10">
      <c r="A918" s="320">
        <v>175</v>
      </c>
      <c r="B918" s="426"/>
      <c r="C918" s="320" t="s">
        <v>597</v>
      </c>
      <c r="D918" s="316" t="s">
        <v>882</v>
      </c>
      <c r="E918" s="316">
        <v>56</v>
      </c>
      <c r="F918" s="316">
        <v>20</v>
      </c>
      <c r="G918" s="316">
        <f t="shared" si="7"/>
        <v>1000</v>
      </c>
      <c r="H918" s="316" t="s">
        <v>616</v>
      </c>
      <c r="I918" s="319">
        <v>2015.4</v>
      </c>
      <c r="J918" s="316" t="s">
        <v>615</v>
      </c>
    </row>
    <row r="919" spans="1:10">
      <c r="A919" s="320">
        <v>176</v>
      </c>
      <c r="B919" s="426"/>
      <c r="C919" s="320" t="s">
        <v>597</v>
      </c>
      <c r="D919" s="316" t="s">
        <v>882</v>
      </c>
      <c r="E919" s="316">
        <v>133</v>
      </c>
      <c r="F919" s="316">
        <v>38</v>
      </c>
      <c r="G919" s="316">
        <f t="shared" si="7"/>
        <v>1900</v>
      </c>
      <c r="H919" s="316" t="s">
        <v>617</v>
      </c>
      <c r="I919" s="319">
        <v>2015.4</v>
      </c>
      <c r="J919" s="316" t="s">
        <v>615</v>
      </c>
    </row>
    <row r="920" spans="1:10">
      <c r="A920" s="320">
        <v>177</v>
      </c>
      <c r="B920" s="426"/>
      <c r="C920" s="320" t="s">
        <v>597</v>
      </c>
      <c r="D920" s="316" t="s">
        <v>882</v>
      </c>
      <c r="E920" s="316">
        <v>133</v>
      </c>
      <c r="F920" s="316">
        <v>42</v>
      </c>
      <c r="G920" s="316">
        <f t="shared" si="7"/>
        <v>2100</v>
      </c>
      <c r="H920" s="316" t="s">
        <v>618</v>
      </c>
      <c r="I920" s="319">
        <v>2015.4</v>
      </c>
      <c r="J920" s="316" t="s">
        <v>615</v>
      </c>
    </row>
    <row r="921" spans="1:10">
      <c r="A921" s="320">
        <v>178</v>
      </c>
      <c r="B921" s="426"/>
      <c r="C921" s="320" t="s">
        <v>597</v>
      </c>
      <c r="D921" s="316" t="s">
        <v>882</v>
      </c>
      <c r="E921" s="316">
        <v>91</v>
      </c>
      <c r="F921" s="316">
        <v>26</v>
      </c>
      <c r="G921" s="316">
        <f t="shared" si="7"/>
        <v>1300</v>
      </c>
      <c r="H921" s="316" t="s">
        <v>619</v>
      </c>
      <c r="I921" s="319">
        <v>2015.4</v>
      </c>
      <c r="J921" s="316" t="s">
        <v>615</v>
      </c>
    </row>
    <row r="922" spans="1:10">
      <c r="A922" s="320">
        <v>179</v>
      </c>
      <c r="B922" s="426"/>
      <c r="C922" s="320" t="s">
        <v>597</v>
      </c>
      <c r="D922" s="316" t="s">
        <v>882</v>
      </c>
      <c r="E922" s="316">
        <v>182</v>
      </c>
      <c r="F922" s="316">
        <v>41</v>
      </c>
      <c r="G922" s="316">
        <f t="shared" si="7"/>
        <v>2050</v>
      </c>
      <c r="H922" s="316" t="s">
        <v>620</v>
      </c>
      <c r="I922" s="319">
        <v>2015.4</v>
      </c>
      <c r="J922" s="316" t="s">
        <v>615</v>
      </c>
    </row>
    <row r="923" spans="1:10">
      <c r="A923" s="320">
        <v>180</v>
      </c>
      <c r="B923" s="426"/>
      <c r="C923" s="320" t="s">
        <v>597</v>
      </c>
      <c r="D923" s="316" t="s">
        <v>882</v>
      </c>
      <c r="E923" s="316">
        <v>63</v>
      </c>
      <c r="F923" s="316">
        <v>20</v>
      </c>
      <c r="G923" s="316">
        <f t="shared" si="7"/>
        <v>1000</v>
      </c>
      <c r="H923" s="316" t="s">
        <v>613</v>
      </c>
      <c r="I923" s="319">
        <v>2015.4</v>
      </c>
      <c r="J923" s="316" t="s">
        <v>615</v>
      </c>
    </row>
    <row r="924" spans="1:10">
      <c r="A924" s="320">
        <v>181</v>
      </c>
      <c r="B924" s="426"/>
      <c r="C924" s="320" t="s">
        <v>597</v>
      </c>
      <c r="D924" s="316" t="s">
        <v>882</v>
      </c>
      <c r="E924" s="316">
        <v>63</v>
      </c>
      <c r="F924" s="316">
        <v>8</v>
      </c>
      <c r="G924" s="316">
        <f t="shared" si="7"/>
        <v>400</v>
      </c>
      <c r="H924" s="316" t="s">
        <v>599</v>
      </c>
      <c r="I924" s="319">
        <v>2015.4</v>
      </c>
      <c r="J924" s="316" t="s">
        <v>615</v>
      </c>
    </row>
    <row r="925" spans="1:10">
      <c r="A925" s="320">
        <v>182</v>
      </c>
      <c r="B925" s="426"/>
      <c r="C925" s="320" t="s">
        <v>597</v>
      </c>
      <c r="D925" s="316" t="s">
        <v>882</v>
      </c>
      <c r="E925" s="316">
        <v>35</v>
      </c>
      <c r="F925" s="316">
        <v>10</v>
      </c>
      <c r="G925" s="316">
        <f t="shared" si="7"/>
        <v>500</v>
      </c>
      <c r="H925" s="316" t="s">
        <v>601</v>
      </c>
      <c r="I925" s="319">
        <v>2015.4</v>
      </c>
      <c r="J925" s="316" t="s">
        <v>615</v>
      </c>
    </row>
    <row r="926" spans="1:10">
      <c r="A926" s="320">
        <v>183</v>
      </c>
      <c r="B926" s="426"/>
      <c r="C926" s="320" t="s">
        <v>597</v>
      </c>
      <c r="D926" s="316" t="s">
        <v>882</v>
      </c>
      <c r="E926" s="316">
        <v>35</v>
      </c>
      <c r="F926" s="316">
        <v>15</v>
      </c>
      <c r="G926" s="316">
        <f t="shared" si="7"/>
        <v>750</v>
      </c>
      <c r="H926" s="316" t="s">
        <v>603</v>
      </c>
      <c r="I926" s="319">
        <v>2015.4</v>
      </c>
      <c r="J926" s="316">
        <v>2016.7</v>
      </c>
    </row>
    <row r="927" spans="1:10">
      <c r="A927" s="320">
        <v>184</v>
      </c>
      <c r="B927" s="426"/>
      <c r="C927" s="320" t="s">
        <v>597</v>
      </c>
      <c r="D927" s="316" t="s">
        <v>882</v>
      </c>
      <c r="E927" s="316">
        <v>70</v>
      </c>
      <c r="F927" s="316">
        <v>20</v>
      </c>
      <c r="G927" s="316">
        <f t="shared" si="7"/>
        <v>1000</v>
      </c>
      <c r="H927" s="316" t="s">
        <v>604</v>
      </c>
      <c r="I927" s="319">
        <v>2015.4</v>
      </c>
      <c r="J927" s="316" t="s">
        <v>615</v>
      </c>
    </row>
    <row r="928" spans="1:10">
      <c r="A928" s="320">
        <v>185</v>
      </c>
      <c r="B928" s="426"/>
      <c r="C928" s="320" t="s">
        <v>597</v>
      </c>
      <c r="D928" s="316" t="s">
        <v>882</v>
      </c>
      <c r="E928" s="316">
        <v>91</v>
      </c>
      <c r="F928" s="316">
        <v>20</v>
      </c>
      <c r="G928" s="316">
        <f t="shared" si="7"/>
        <v>1000</v>
      </c>
      <c r="H928" s="316" t="s">
        <v>605</v>
      </c>
      <c r="I928" s="319">
        <v>2015.4</v>
      </c>
      <c r="J928" s="316" t="s">
        <v>615</v>
      </c>
    </row>
    <row r="929" spans="1:10">
      <c r="A929" s="320">
        <v>186</v>
      </c>
      <c r="B929" s="426"/>
      <c r="C929" s="320" t="s">
        <v>597</v>
      </c>
      <c r="D929" s="316" t="s">
        <v>882</v>
      </c>
      <c r="E929" s="316">
        <v>34</v>
      </c>
      <c r="F929" s="316">
        <v>12</v>
      </c>
      <c r="G929" s="316">
        <f t="shared" si="7"/>
        <v>600</v>
      </c>
      <c r="H929" s="316" t="s">
        <v>607</v>
      </c>
      <c r="I929" s="319">
        <v>2015.4</v>
      </c>
      <c r="J929" s="316" t="s">
        <v>615</v>
      </c>
    </row>
    <row r="930" spans="1:10">
      <c r="A930" s="320">
        <v>187</v>
      </c>
      <c r="B930" s="426"/>
      <c r="C930" s="320" t="s">
        <v>597</v>
      </c>
      <c r="D930" s="316" t="s">
        <v>882</v>
      </c>
      <c r="E930" s="316">
        <v>35</v>
      </c>
      <c r="F930" s="316">
        <v>12</v>
      </c>
      <c r="G930" s="316">
        <f t="shared" si="7"/>
        <v>600</v>
      </c>
      <c r="H930" s="316" t="s">
        <v>608</v>
      </c>
      <c r="I930" s="319">
        <v>2015.4</v>
      </c>
      <c r="J930" s="316" t="s">
        <v>615</v>
      </c>
    </row>
    <row r="931" spans="1:10">
      <c r="A931" s="320">
        <v>188</v>
      </c>
      <c r="B931" s="426"/>
      <c r="C931" s="320" t="s">
        <v>597</v>
      </c>
      <c r="D931" s="316" t="s">
        <v>882</v>
      </c>
      <c r="E931" s="316">
        <v>77</v>
      </c>
      <c r="F931" s="316">
        <v>21</v>
      </c>
      <c r="G931" s="316">
        <f t="shared" si="7"/>
        <v>1050</v>
      </c>
      <c r="H931" s="316" t="s">
        <v>611</v>
      </c>
      <c r="I931" s="319">
        <v>2015.4</v>
      </c>
      <c r="J931" s="316" t="s">
        <v>615</v>
      </c>
    </row>
    <row r="932" spans="1:10">
      <c r="A932" s="320">
        <v>189</v>
      </c>
      <c r="B932" s="427"/>
      <c r="C932" s="320" t="s">
        <v>597</v>
      </c>
      <c r="D932" s="316" t="s">
        <v>882</v>
      </c>
      <c r="E932" s="316">
        <v>77</v>
      </c>
      <c r="F932" s="316">
        <v>21</v>
      </c>
      <c r="G932" s="316">
        <f t="shared" si="7"/>
        <v>1050</v>
      </c>
      <c r="H932" s="316" t="s">
        <v>612</v>
      </c>
      <c r="I932" s="319">
        <v>2015.4</v>
      </c>
      <c r="J932" s="316" t="s">
        <v>615</v>
      </c>
    </row>
    <row r="933" spans="1:10">
      <c r="A933" s="439" t="s">
        <v>621</v>
      </c>
      <c r="B933" s="440"/>
      <c r="C933" s="441"/>
      <c r="D933" s="315"/>
      <c r="E933" s="315">
        <f>SUM(E934:E953)</f>
        <v>2072</v>
      </c>
      <c r="F933" s="315">
        <f>SUM(F934:F953)</f>
        <v>371</v>
      </c>
      <c r="G933" s="315">
        <f>SUM(G934:G953)</f>
        <v>16782</v>
      </c>
      <c r="H933" s="315"/>
      <c r="I933" s="316"/>
      <c r="J933" s="316"/>
    </row>
    <row r="934" spans="1:10">
      <c r="A934" s="320">
        <v>190</v>
      </c>
      <c r="B934" s="429" t="s">
        <v>622</v>
      </c>
      <c r="C934" s="320" t="s">
        <v>623</v>
      </c>
      <c r="D934" s="316" t="s">
        <v>794</v>
      </c>
      <c r="E934" s="319">
        <v>40</v>
      </c>
      <c r="F934" s="319">
        <v>8</v>
      </c>
      <c r="G934" s="319">
        <v>210</v>
      </c>
      <c r="H934" s="319" t="s">
        <v>624</v>
      </c>
      <c r="I934" s="318">
        <v>2015.1</v>
      </c>
      <c r="J934" s="316">
        <v>2016.7</v>
      </c>
    </row>
    <row r="935" spans="1:10">
      <c r="A935" s="320">
        <v>191</v>
      </c>
      <c r="B935" s="430"/>
      <c r="C935" s="320" t="s">
        <v>623</v>
      </c>
      <c r="D935" s="316" t="s">
        <v>794</v>
      </c>
      <c r="E935" s="319">
        <v>45</v>
      </c>
      <c r="F935" s="319">
        <v>10</v>
      </c>
      <c r="G935" s="319">
        <v>260</v>
      </c>
      <c r="H935" s="319" t="s">
        <v>625</v>
      </c>
      <c r="I935" s="318">
        <v>2015.1</v>
      </c>
      <c r="J935" s="316">
        <v>2016.7</v>
      </c>
    </row>
    <row r="936" spans="1:10">
      <c r="A936" s="320">
        <v>192</v>
      </c>
      <c r="B936" s="431"/>
      <c r="C936" s="320" t="s">
        <v>623</v>
      </c>
      <c r="D936" s="316" t="s">
        <v>794</v>
      </c>
      <c r="E936" s="319">
        <v>40</v>
      </c>
      <c r="F936" s="319">
        <v>8</v>
      </c>
      <c r="G936" s="319">
        <v>210</v>
      </c>
      <c r="H936" s="319" t="s">
        <v>626</v>
      </c>
      <c r="I936" s="318">
        <v>2015.1</v>
      </c>
      <c r="J936" s="316">
        <v>2016.7</v>
      </c>
    </row>
    <row r="937" spans="1:10">
      <c r="A937" s="320">
        <v>193</v>
      </c>
      <c r="B937" s="428" t="s">
        <v>627</v>
      </c>
      <c r="C937" s="316" t="s">
        <v>627</v>
      </c>
      <c r="D937" s="316" t="s">
        <v>794</v>
      </c>
      <c r="E937" s="319">
        <v>240</v>
      </c>
      <c r="F937" s="316">
        <v>40</v>
      </c>
      <c r="G937" s="319">
        <f t="shared" ref="G937:G945" si="8">F937*38</f>
        <v>1520</v>
      </c>
      <c r="H937" s="316" t="s">
        <v>628</v>
      </c>
      <c r="I937" s="316">
        <v>2015.3</v>
      </c>
      <c r="J937" s="316">
        <v>2016.7</v>
      </c>
    </row>
    <row r="938" spans="1:10">
      <c r="A938" s="320">
        <v>194</v>
      </c>
      <c r="B938" s="428"/>
      <c r="C938" s="316" t="s">
        <v>627</v>
      </c>
      <c r="D938" s="316" t="s">
        <v>794</v>
      </c>
      <c r="E938" s="319">
        <v>180</v>
      </c>
      <c r="F938" s="316">
        <v>30</v>
      </c>
      <c r="G938" s="319">
        <f t="shared" si="8"/>
        <v>1140</v>
      </c>
      <c r="H938" s="316" t="s">
        <v>629</v>
      </c>
      <c r="I938" s="316">
        <v>2015.3</v>
      </c>
      <c r="J938" s="316">
        <v>2016.7</v>
      </c>
    </row>
    <row r="939" spans="1:10">
      <c r="A939" s="320">
        <v>195</v>
      </c>
      <c r="B939" s="428"/>
      <c r="C939" s="316" t="s">
        <v>627</v>
      </c>
      <c r="D939" s="316" t="s">
        <v>794</v>
      </c>
      <c r="E939" s="319">
        <v>36</v>
      </c>
      <c r="F939" s="316">
        <v>6</v>
      </c>
      <c r="G939" s="319">
        <f t="shared" si="8"/>
        <v>228</v>
      </c>
      <c r="H939" s="319" t="s">
        <v>630</v>
      </c>
      <c r="I939" s="316">
        <v>2015.3</v>
      </c>
      <c r="J939" s="316">
        <v>2016.7</v>
      </c>
    </row>
    <row r="940" spans="1:10">
      <c r="A940" s="320">
        <v>196</v>
      </c>
      <c r="B940" s="428"/>
      <c r="C940" s="316" t="s">
        <v>627</v>
      </c>
      <c r="D940" s="316" t="s">
        <v>794</v>
      </c>
      <c r="E940" s="319">
        <v>24</v>
      </c>
      <c r="F940" s="316">
        <v>4</v>
      </c>
      <c r="G940" s="319">
        <f t="shared" si="8"/>
        <v>152</v>
      </c>
      <c r="H940" s="319" t="s">
        <v>631</v>
      </c>
      <c r="I940" s="316">
        <v>2015.3</v>
      </c>
      <c r="J940" s="316">
        <v>2016.7</v>
      </c>
    </row>
    <row r="941" spans="1:10">
      <c r="A941" s="320">
        <v>197</v>
      </c>
      <c r="B941" s="428"/>
      <c r="C941" s="316" t="s">
        <v>627</v>
      </c>
      <c r="D941" s="316" t="s">
        <v>794</v>
      </c>
      <c r="E941" s="319">
        <v>48</v>
      </c>
      <c r="F941" s="316">
        <v>8</v>
      </c>
      <c r="G941" s="319">
        <f t="shared" si="8"/>
        <v>304</v>
      </c>
      <c r="H941" s="319" t="s">
        <v>632</v>
      </c>
      <c r="I941" s="316">
        <v>2015.3</v>
      </c>
      <c r="J941" s="316">
        <v>2016.7</v>
      </c>
    </row>
    <row r="942" spans="1:10">
      <c r="A942" s="320">
        <v>198</v>
      </c>
      <c r="B942" s="428"/>
      <c r="C942" s="316" t="s">
        <v>627</v>
      </c>
      <c r="D942" s="316" t="s">
        <v>882</v>
      </c>
      <c r="E942" s="319">
        <v>24</v>
      </c>
      <c r="F942" s="316">
        <v>16</v>
      </c>
      <c r="G942" s="319">
        <f t="shared" si="8"/>
        <v>608</v>
      </c>
      <c r="H942" s="319" t="s">
        <v>633</v>
      </c>
      <c r="I942" s="316">
        <v>2015.3</v>
      </c>
      <c r="J942" s="316">
        <v>2016.7</v>
      </c>
    </row>
    <row r="943" spans="1:10">
      <c r="A943" s="320">
        <v>199</v>
      </c>
      <c r="B943" s="428"/>
      <c r="C943" s="316" t="s">
        <v>627</v>
      </c>
      <c r="D943" s="316" t="s">
        <v>882</v>
      </c>
      <c r="E943" s="319">
        <v>27</v>
      </c>
      <c r="F943" s="316">
        <v>18</v>
      </c>
      <c r="G943" s="319">
        <f t="shared" si="8"/>
        <v>684</v>
      </c>
      <c r="H943" s="319" t="s">
        <v>634</v>
      </c>
      <c r="I943" s="316">
        <v>2015.3</v>
      </c>
      <c r="J943" s="316">
        <v>2016.7</v>
      </c>
    </row>
    <row r="944" spans="1:10">
      <c r="A944" s="320">
        <v>200</v>
      </c>
      <c r="B944" s="428"/>
      <c r="C944" s="316" t="s">
        <v>627</v>
      </c>
      <c r="D944" s="316" t="s">
        <v>882</v>
      </c>
      <c r="E944" s="319">
        <v>36</v>
      </c>
      <c r="F944" s="316">
        <v>24</v>
      </c>
      <c r="G944" s="319">
        <f t="shared" si="8"/>
        <v>912</v>
      </c>
      <c r="H944" s="316" t="s">
        <v>635</v>
      </c>
      <c r="I944" s="316">
        <v>2015.3</v>
      </c>
      <c r="J944" s="316">
        <v>2016.7</v>
      </c>
    </row>
    <row r="945" spans="1:10">
      <c r="A945" s="320">
        <v>201</v>
      </c>
      <c r="B945" s="428"/>
      <c r="C945" s="316" t="s">
        <v>627</v>
      </c>
      <c r="D945" s="316" t="s">
        <v>882</v>
      </c>
      <c r="E945" s="319">
        <v>24</v>
      </c>
      <c r="F945" s="319">
        <v>16</v>
      </c>
      <c r="G945" s="319">
        <f t="shared" si="8"/>
        <v>608</v>
      </c>
      <c r="H945" s="319" t="s">
        <v>636</v>
      </c>
      <c r="I945" s="316">
        <v>2015.3</v>
      </c>
      <c r="J945" s="316">
        <v>2016.7</v>
      </c>
    </row>
    <row r="946" spans="1:10">
      <c r="A946" s="320">
        <v>202</v>
      </c>
      <c r="B946" s="455" t="s">
        <v>637</v>
      </c>
      <c r="C946" s="316" t="s">
        <v>638</v>
      </c>
      <c r="D946" s="316" t="s">
        <v>794</v>
      </c>
      <c r="E946" s="331">
        <v>109</v>
      </c>
      <c r="F946" s="331">
        <v>14</v>
      </c>
      <c r="G946" s="331">
        <v>780</v>
      </c>
      <c r="H946" s="331" t="s">
        <v>639</v>
      </c>
      <c r="I946" s="316">
        <v>2015.7</v>
      </c>
      <c r="J946" s="316">
        <v>2016.7</v>
      </c>
    </row>
    <row r="947" spans="1:10">
      <c r="A947" s="320">
        <v>203</v>
      </c>
      <c r="B947" s="455"/>
      <c r="C947" s="316" t="s">
        <v>638</v>
      </c>
      <c r="D947" s="316" t="s">
        <v>794</v>
      </c>
      <c r="E947" s="332">
        <v>206</v>
      </c>
      <c r="F947" s="332">
        <v>30</v>
      </c>
      <c r="G947" s="332">
        <v>1476</v>
      </c>
      <c r="H947" s="331" t="s">
        <v>640</v>
      </c>
      <c r="I947" s="316">
        <v>2015.7</v>
      </c>
      <c r="J947" s="316">
        <v>2016.7</v>
      </c>
    </row>
    <row r="948" spans="1:10">
      <c r="A948" s="320">
        <v>204</v>
      </c>
      <c r="B948" s="455"/>
      <c r="C948" s="316" t="s">
        <v>638</v>
      </c>
      <c r="D948" s="316" t="s">
        <v>794</v>
      </c>
      <c r="E948" s="332">
        <v>156</v>
      </c>
      <c r="F948" s="332">
        <v>20</v>
      </c>
      <c r="G948" s="332">
        <v>1120</v>
      </c>
      <c r="H948" s="331" t="s">
        <v>625</v>
      </c>
      <c r="I948" s="316">
        <v>2015.7</v>
      </c>
      <c r="J948" s="316">
        <v>2016.7</v>
      </c>
    </row>
    <row r="949" spans="1:10">
      <c r="A949" s="320">
        <v>205</v>
      </c>
      <c r="B949" s="455"/>
      <c r="C949" s="316" t="s">
        <v>638</v>
      </c>
      <c r="D949" s="316" t="s">
        <v>794</v>
      </c>
      <c r="E949" s="332">
        <v>190</v>
      </c>
      <c r="F949" s="332">
        <v>27</v>
      </c>
      <c r="G949" s="332">
        <v>1510</v>
      </c>
      <c r="H949" s="331" t="s">
        <v>641</v>
      </c>
      <c r="I949" s="316">
        <v>2015.7</v>
      </c>
      <c r="J949" s="316">
        <v>2016.7</v>
      </c>
    </row>
    <row r="950" spans="1:10">
      <c r="A950" s="320">
        <v>206</v>
      </c>
      <c r="B950" s="455"/>
      <c r="C950" s="316" t="s">
        <v>638</v>
      </c>
      <c r="D950" s="316" t="s">
        <v>794</v>
      </c>
      <c r="E950" s="332">
        <v>216</v>
      </c>
      <c r="F950" s="332">
        <v>29</v>
      </c>
      <c r="G950" s="332">
        <v>1600</v>
      </c>
      <c r="H950" s="331" t="s">
        <v>639</v>
      </c>
      <c r="I950" s="316">
        <v>2015.7</v>
      </c>
      <c r="J950" s="316">
        <v>2016.7</v>
      </c>
    </row>
    <row r="951" spans="1:10">
      <c r="A951" s="320">
        <v>207</v>
      </c>
      <c r="B951" s="455"/>
      <c r="C951" s="316" t="s">
        <v>638</v>
      </c>
      <c r="D951" s="316" t="s">
        <v>794</v>
      </c>
      <c r="E951" s="332">
        <v>90</v>
      </c>
      <c r="F951" s="332">
        <v>12</v>
      </c>
      <c r="G951" s="332">
        <v>660</v>
      </c>
      <c r="H951" s="331" t="s">
        <v>642</v>
      </c>
      <c r="I951" s="316">
        <v>2015.7</v>
      </c>
      <c r="J951" s="316">
        <v>2016.7</v>
      </c>
    </row>
    <row r="952" spans="1:10">
      <c r="A952" s="320">
        <v>208</v>
      </c>
      <c r="B952" s="455"/>
      <c r="C952" s="316" t="s">
        <v>638</v>
      </c>
      <c r="D952" s="316" t="s">
        <v>794</v>
      </c>
      <c r="E952" s="332">
        <v>143</v>
      </c>
      <c r="F952" s="332">
        <v>21</v>
      </c>
      <c r="G952" s="332">
        <v>1150</v>
      </c>
      <c r="H952" s="331" t="s">
        <v>643</v>
      </c>
      <c r="I952" s="316">
        <v>2015.7</v>
      </c>
      <c r="J952" s="316">
        <v>2016.7</v>
      </c>
    </row>
    <row r="953" spans="1:10">
      <c r="A953" s="320">
        <v>209</v>
      </c>
      <c r="B953" s="455"/>
      <c r="C953" s="316" t="s">
        <v>638</v>
      </c>
      <c r="D953" s="316" t="s">
        <v>794</v>
      </c>
      <c r="E953" s="332">
        <v>198</v>
      </c>
      <c r="F953" s="332">
        <v>30</v>
      </c>
      <c r="G953" s="332">
        <v>1650</v>
      </c>
      <c r="H953" s="333" t="s">
        <v>644</v>
      </c>
      <c r="I953" s="316">
        <v>2015.7</v>
      </c>
      <c r="J953" s="316">
        <v>2016.7</v>
      </c>
    </row>
    <row r="954" spans="1:10">
      <c r="A954" s="439" t="s">
        <v>645</v>
      </c>
      <c r="B954" s="440"/>
      <c r="C954" s="441"/>
      <c r="D954" s="315"/>
      <c r="E954" s="315">
        <f>SUM(E955:E982)</f>
        <v>6478</v>
      </c>
      <c r="F954" s="315">
        <f>SUM(F955:F982)</f>
        <v>569</v>
      </c>
      <c r="G954" s="315">
        <f>SUM(G955:G982)</f>
        <v>35265</v>
      </c>
      <c r="H954" s="316"/>
      <c r="I954" s="316"/>
      <c r="J954" s="316"/>
    </row>
    <row r="955" spans="1:10" ht="22.5">
      <c r="A955" s="320">
        <v>210</v>
      </c>
      <c r="B955" s="425" t="s">
        <v>646</v>
      </c>
      <c r="C955" s="320" t="s">
        <v>647</v>
      </c>
      <c r="D955" s="316" t="s">
        <v>794</v>
      </c>
      <c r="E955" s="316">
        <v>44</v>
      </c>
      <c r="F955" s="316">
        <v>5</v>
      </c>
      <c r="G955" s="316">
        <v>227</v>
      </c>
      <c r="H955" s="316" t="s">
        <v>648</v>
      </c>
      <c r="I955" s="316">
        <v>2015.6</v>
      </c>
      <c r="J955" s="329">
        <v>2016.4</v>
      </c>
    </row>
    <row r="956" spans="1:10" ht="22.5">
      <c r="A956" s="320">
        <v>211</v>
      </c>
      <c r="B956" s="426"/>
      <c r="C956" s="320" t="s">
        <v>647</v>
      </c>
      <c r="D956" s="316" t="s">
        <v>794</v>
      </c>
      <c r="E956" s="316">
        <v>164</v>
      </c>
      <c r="F956" s="316">
        <v>20</v>
      </c>
      <c r="G956" s="316">
        <v>1031</v>
      </c>
      <c r="H956" s="316" t="s">
        <v>649</v>
      </c>
      <c r="I956" s="316">
        <v>2015.6</v>
      </c>
      <c r="J956" s="329" t="s">
        <v>650</v>
      </c>
    </row>
    <row r="957" spans="1:10" ht="22.5">
      <c r="A957" s="320">
        <v>212</v>
      </c>
      <c r="B957" s="426"/>
      <c r="C957" s="320" t="s">
        <v>647</v>
      </c>
      <c r="D957" s="316" t="s">
        <v>794</v>
      </c>
      <c r="E957" s="316">
        <v>480</v>
      </c>
      <c r="F957" s="316">
        <v>30</v>
      </c>
      <c r="G957" s="316">
        <v>2658</v>
      </c>
      <c r="H957" s="316" t="s">
        <v>651</v>
      </c>
      <c r="I957" s="316">
        <v>2015.6</v>
      </c>
      <c r="J957" s="329">
        <v>2016.4</v>
      </c>
    </row>
    <row r="958" spans="1:10" ht="22.5">
      <c r="A958" s="320">
        <v>213</v>
      </c>
      <c r="B958" s="426"/>
      <c r="C958" s="320" t="s">
        <v>647</v>
      </c>
      <c r="D958" s="316" t="s">
        <v>794</v>
      </c>
      <c r="E958" s="316">
        <v>96</v>
      </c>
      <c r="F958" s="316">
        <v>16</v>
      </c>
      <c r="G958" s="316">
        <v>900</v>
      </c>
      <c r="H958" s="316" t="s">
        <v>651</v>
      </c>
      <c r="I958" s="316">
        <v>2015.6</v>
      </c>
      <c r="J958" s="329">
        <v>2016.4</v>
      </c>
    </row>
    <row r="959" spans="1:10" ht="22.5">
      <c r="A959" s="320">
        <v>214</v>
      </c>
      <c r="B959" s="426"/>
      <c r="C959" s="320" t="s">
        <v>647</v>
      </c>
      <c r="D959" s="316" t="s">
        <v>794</v>
      </c>
      <c r="E959" s="316">
        <v>185</v>
      </c>
      <c r="F959" s="316">
        <v>21</v>
      </c>
      <c r="G959" s="316">
        <v>1076</v>
      </c>
      <c r="H959" s="316" t="s">
        <v>652</v>
      </c>
      <c r="I959" s="316">
        <v>2015.6</v>
      </c>
      <c r="J959" s="329">
        <v>2016.4</v>
      </c>
    </row>
    <row r="960" spans="1:10" ht="22.5">
      <c r="A960" s="320">
        <v>215</v>
      </c>
      <c r="B960" s="426"/>
      <c r="C960" s="320" t="s">
        <v>647</v>
      </c>
      <c r="D960" s="316" t="s">
        <v>794</v>
      </c>
      <c r="E960" s="316">
        <v>375</v>
      </c>
      <c r="F960" s="316">
        <v>20</v>
      </c>
      <c r="G960" s="316">
        <v>2160</v>
      </c>
      <c r="H960" s="316" t="s">
        <v>653</v>
      </c>
      <c r="I960" s="316">
        <v>2015.6</v>
      </c>
      <c r="J960" s="329">
        <v>2016.4</v>
      </c>
    </row>
    <row r="961" spans="1:10" ht="22.5">
      <c r="A961" s="320">
        <v>216</v>
      </c>
      <c r="B961" s="426"/>
      <c r="C961" s="320" t="s">
        <v>647</v>
      </c>
      <c r="D961" s="316" t="s">
        <v>794</v>
      </c>
      <c r="E961" s="316">
        <v>333</v>
      </c>
      <c r="F961" s="316">
        <v>20</v>
      </c>
      <c r="G961" s="316">
        <v>1933</v>
      </c>
      <c r="H961" s="316" t="s">
        <v>654</v>
      </c>
      <c r="I961" s="316">
        <v>2015.7</v>
      </c>
      <c r="J961" s="329">
        <v>2016.4</v>
      </c>
    </row>
    <row r="962" spans="1:10" ht="22.5">
      <c r="A962" s="320">
        <v>217</v>
      </c>
      <c r="B962" s="426"/>
      <c r="C962" s="320" t="s">
        <v>647</v>
      </c>
      <c r="D962" s="316" t="s">
        <v>794</v>
      </c>
      <c r="E962" s="316">
        <v>350</v>
      </c>
      <c r="F962" s="316">
        <v>22</v>
      </c>
      <c r="G962" s="316">
        <v>1900</v>
      </c>
      <c r="H962" s="316" t="s">
        <v>655</v>
      </c>
      <c r="I962" s="316">
        <v>2015.6</v>
      </c>
      <c r="J962" s="329">
        <v>2016.4</v>
      </c>
    </row>
    <row r="963" spans="1:10" ht="22.5">
      <c r="A963" s="320">
        <v>218</v>
      </c>
      <c r="B963" s="426"/>
      <c r="C963" s="320" t="s">
        <v>647</v>
      </c>
      <c r="D963" s="316" t="s">
        <v>794</v>
      </c>
      <c r="E963" s="316">
        <v>100</v>
      </c>
      <c r="F963" s="316">
        <v>12</v>
      </c>
      <c r="G963" s="316">
        <v>543</v>
      </c>
      <c r="H963" s="316" t="s">
        <v>656</v>
      </c>
      <c r="I963" s="316">
        <v>2015.7</v>
      </c>
      <c r="J963" s="329" t="s">
        <v>615</v>
      </c>
    </row>
    <row r="964" spans="1:10" ht="22.5">
      <c r="A964" s="320">
        <v>219</v>
      </c>
      <c r="B964" s="426"/>
      <c r="C964" s="320" t="s">
        <v>647</v>
      </c>
      <c r="D964" s="316" t="s">
        <v>794</v>
      </c>
      <c r="E964" s="316">
        <v>100</v>
      </c>
      <c r="F964" s="316">
        <v>12</v>
      </c>
      <c r="G964" s="316">
        <v>544</v>
      </c>
      <c r="H964" s="316" t="s">
        <v>657</v>
      </c>
      <c r="I964" s="316">
        <v>2015.7</v>
      </c>
      <c r="J964" s="329">
        <v>2016.4</v>
      </c>
    </row>
    <row r="965" spans="1:10" ht="22.5">
      <c r="A965" s="320">
        <v>220</v>
      </c>
      <c r="B965" s="426"/>
      <c r="C965" s="320" t="s">
        <v>647</v>
      </c>
      <c r="D965" s="316" t="s">
        <v>794</v>
      </c>
      <c r="E965" s="316">
        <v>133</v>
      </c>
      <c r="F965" s="316">
        <v>16</v>
      </c>
      <c r="G965" s="316">
        <v>900</v>
      </c>
      <c r="H965" s="316" t="s">
        <v>657</v>
      </c>
      <c r="I965" s="316">
        <v>2015.7</v>
      </c>
      <c r="J965" s="329" t="s">
        <v>615</v>
      </c>
    </row>
    <row r="966" spans="1:10" ht="22.5">
      <c r="A966" s="320">
        <v>221</v>
      </c>
      <c r="B966" s="426"/>
      <c r="C966" s="320" t="s">
        <v>647</v>
      </c>
      <c r="D966" s="316" t="s">
        <v>794</v>
      </c>
      <c r="E966" s="316">
        <v>126</v>
      </c>
      <c r="F966" s="316">
        <v>16</v>
      </c>
      <c r="G966" s="316">
        <v>845</v>
      </c>
      <c r="H966" s="316" t="s">
        <v>658</v>
      </c>
      <c r="I966" s="316">
        <v>2015.6</v>
      </c>
      <c r="J966" s="329">
        <v>2016.4</v>
      </c>
    </row>
    <row r="967" spans="1:10" ht="22.5">
      <c r="A967" s="320">
        <v>222</v>
      </c>
      <c r="B967" s="426"/>
      <c r="C967" s="320" t="s">
        <v>647</v>
      </c>
      <c r="D967" s="316" t="s">
        <v>794</v>
      </c>
      <c r="E967" s="316">
        <v>167</v>
      </c>
      <c r="F967" s="316">
        <v>20</v>
      </c>
      <c r="G967" s="316">
        <v>1026</v>
      </c>
      <c r="H967" s="316" t="s">
        <v>658</v>
      </c>
      <c r="I967" s="316">
        <v>2015.6</v>
      </c>
      <c r="J967" s="329">
        <v>2016.4</v>
      </c>
    </row>
    <row r="968" spans="1:10" ht="22.5">
      <c r="A968" s="320">
        <v>223</v>
      </c>
      <c r="B968" s="426"/>
      <c r="C968" s="320" t="s">
        <v>647</v>
      </c>
      <c r="D968" s="316" t="s">
        <v>794</v>
      </c>
      <c r="E968" s="316">
        <v>106</v>
      </c>
      <c r="F968" s="316">
        <v>12</v>
      </c>
      <c r="G968" s="316">
        <v>546</v>
      </c>
      <c r="H968" s="316" t="s">
        <v>659</v>
      </c>
      <c r="I968" s="316">
        <v>2015.6</v>
      </c>
      <c r="J968" s="329">
        <v>2016.4</v>
      </c>
    </row>
    <row r="969" spans="1:10" ht="22.5">
      <c r="A969" s="320">
        <v>224</v>
      </c>
      <c r="B969" s="426"/>
      <c r="C969" s="320" t="s">
        <v>647</v>
      </c>
      <c r="D969" s="316" t="s">
        <v>794</v>
      </c>
      <c r="E969" s="316">
        <v>150</v>
      </c>
      <c r="F969" s="316">
        <v>17</v>
      </c>
      <c r="G969" s="316">
        <v>770</v>
      </c>
      <c r="H969" s="316" t="s">
        <v>660</v>
      </c>
      <c r="I969" s="316">
        <v>2015.6</v>
      </c>
      <c r="J969" s="329">
        <v>2016.4</v>
      </c>
    </row>
    <row r="970" spans="1:10" ht="22.5">
      <c r="A970" s="320">
        <v>225</v>
      </c>
      <c r="B970" s="426"/>
      <c r="C970" s="320" t="s">
        <v>647</v>
      </c>
      <c r="D970" s="316" t="s">
        <v>794</v>
      </c>
      <c r="E970" s="316">
        <v>100</v>
      </c>
      <c r="F970" s="316">
        <v>12</v>
      </c>
      <c r="G970" s="316">
        <v>544</v>
      </c>
      <c r="H970" s="316" t="s">
        <v>661</v>
      </c>
      <c r="I970" s="316">
        <v>2015.6</v>
      </c>
      <c r="J970" s="329">
        <v>2016.4</v>
      </c>
    </row>
    <row r="971" spans="1:10" ht="22.5">
      <c r="A971" s="320">
        <v>226</v>
      </c>
      <c r="B971" s="426"/>
      <c r="C971" s="320" t="s">
        <v>647</v>
      </c>
      <c r="D971" s="316" t="s">
        <v>794</v>
      </c>
      <c r="E971" s="316">
        <v>126</v>
      </c>
      <c r="F971" s="316">
        <v>16</v>
      </c>
      <c r="G971" s="316">
        <v>845</v>
      </c>
      <c r="H971" s="316" t="s">
        <v>662</v>
      </c>
      <c r="I971" s="316">
        <v>2015.6</v>
      </c>
      <c r="J971" s="329">
        <v>2016.4</v>
      </c>
    </row>
    <row r="972" spans="1:10" ht="22.5">
      <c r="A972" s="320">
        <v>227</v>
      </c>
      <c r="B972" s="426"/>
      <c r="C972" s="320" t="s">
        <v>647</v>
      </c>
      <c r="D972" s="316" t="s">
        <v>794</v>
      </c>
      <c r="E972" s="316">
        <v>123</v>
      </c>
      <c r="F972" s="316">
        <v>14</v>
      </c>
      <c r="G972" s="316">
        <v>637</v>
      </c>
      <c r="H972" s="316" t="s">
        <v>663</v>
      </c>
      <c r="I972" s="316">
        <v>2015.6</v>
      </c>
      <c r="J972" s="329" t="s">
        <v>615</v>
      </c>
    </row>
    <row r="973" spans="1:10" ht="22.5">
      <c r="A973" s="320">
        <v>228</v>
      </c>
      <c r="B973" s="426"/>
      <c r="C973" s="320" t="s">
        <v>647</v>
      </c>
      <c r="D973" s="316" t="s">
        <v>794</v>
      </c>
      <c r="E973" s="316">
        <v>175</v>
      </c>
      <c r="F973" s="316">
        <v>21</v>
      </c>
      <c r="G973" s="316">
        <v>1072</v>
      </c>
      <c r="H973" s="316" t="s">
        <v>664</v>
      </c>
      <c r="I973" s="316">
        <v>2015.7</v>
      </c>
      <c r="J973" s="329" t="s">
        <v>615</v>
      </c>
    </row>
    <row r="974" spans="1:10" ht="22.5">
      <c r="A974" s="320">
        <v>229</v>
      </c>
      <c r="B974" s="426"/>
      <c r="C974" s="320" t="s">
        <v>647</v>
      </c>
      <c r="D974" s="316" t="s">
        <v>794</v>
      </c>
      <c r="E974" s="316">
        <v>166</v>
      </c>
      <c r="F974" s="316">
        <v>20</v>
      </c>
      <c r="G974" s="316">
        <v>906</v>
      </c>
      <c r="H974" s="316" t="s">
        <v>665</v>
      </c>
      <c r="I974" s="316">
        <v>2015.7</v>
      </c>
      <c r="J974" s="329">
        <v>2016.4</v>
      </c>
    </row>
    <row r="975" spans="1:10" ht="22.5">
      <c r="A975" s="320">
        <v>230</v>
      </c>
      <c r="B975" s="426"/>
      <c r="C975" s="320" t="s">
        <v>647</v>
      </c>
      <c r="D975" s="316" t="s">
        <v>794</v>
      </c>
      <c r="E975" s="316">
        <v>88</v>
      </c>
      <c r="F975" s="316">
        <v>10</v>
      </c>
      <c r="G975" s="316">
        <v>455</v>
      </c>
      <c r="H975" s="316" t="s">
        <v>666</v>
      </c>
      <c r="I975" s="316">
        <v>2015.11</v>
      </c>
      <c r="J975" s="329">
        <v>2016.4</v>
      </c>
    </row>
    <row r="976" spans="1:10" ht="22.5">
      <c r="A976" s="320">
        <v>231</v>
      </c>
      <c r="B976" s="426"/>
      <c r="C976" s="320" t="s">
        <v>647</v>
      </c>
      <c r="D976" s="316" t="s">
        <v>794</v>
      </c>
      <c r="E976" s="316">
        <v>666</v>
      </c>
      <c r="F976" s="316">
        <v>30</v>
      </c>
      <c r="G976" s="316">
        <v>3746</v>
      </c>
      <c r="H976" s="316" t="s">
        <v>667</v>
      </c>
      <c r="I976" s="316">
        <v>2015.9</v>
      </c>
      <c r="J976" s="329">
        <v>2016.5</v>
      </c>
    </row>
    <row r="977" spans="1:10">
      <c r="A977" s="320">
        <v>232</v>
      </c>
      <c r="B977" s="426"/>
      <c r="C977" s="320" t="s">
        <v>668</v>
      </c>
      <c r="D977" s="316" t="s">
        <v>794</v>
      </c>
      <c r="E977" s="316">
        <v>293</v>
      </c>
      <c r="F977" s="316">
        <v>33</v>
      </c>
      <c r="G977" s="316">
        <v>1501</v>
      </c>
      <c r="H977" s="316" t="s">
        <v>669</v>
      </c>
      <c r="I977" s="316">
        <v>2015.11</v>
      </c>
      <c r="J977" s="316">
        <v>2016.8</v>
      </c>
    </row>
    <row r="978" spans="1:10">
      <c r="A978" s="320">
        <v>233</v>
      </c>
      <c r="B978" s="426"/>
      <c r="C978" s="320" t="s">
        <v>668</v>
      </c>
      <c r="D978" s="316" t="s">
        <v>794</v>
      </c>
      <c r="E978" s="316">
        <v>416</v>
      </c>
      <c r="F978" s="316">
        <v>32</v>
      </c>
      <c r="G978" s="316">
        <v>1900</v>
      </c>
      <c r="H978" s="316" t="s">
        <v>670</v>
      </c>
      <c r="I978" s="316">
        <v>2015.12</v>
      </c>
      <c r="J978" s="316">
        <v>2016.8</v>
      </c>
    </row>
    <row r="979" spans="1:10">
      <c r="A979" s="320">
        <v>234</v>
      </c>
      <c r="B979" s="426"/>
      <c r="C979" s="320" t="s">
        <v>668</v>
      </c>
      <c r="D979" s="316" t="s">
        <v>794</v>
      </c>
      <c r="E979" s="316">
        <v>625</v>
      </c>
      <c r="F979" s="316">
        <v>30</v>
      </c>
      <c r="G979" s="316">
        <v>2500</v>
      </c>
      <c r="H979" s="316" t="s">
        <v>651</v>
      </c>
      <c r="I979" s="316">
        <v>2015.12</v>
      </c>
      <c r="J979" s="316">
        <v>2016.8</v>
      </c>
    </row>
    <row r="980" spans="1:10">
      <c r="A980" s="320">
        <v>235</v>
      </c>
      <c r="B980" s="448" t="s">
        <v>671</v>
      </c>
      <c r="C980" s="316" t="s">
        <v>672</v>
      </c>
      <c r="D980" s="330" t="s">
        <v>794</v>
      </c>
      <c r="E980" s="319">
        <v>224</v>
      </c>
      <c r="F980" s="319">
        <v>32</v>
      </c>
      <c r="G980" s="316">
        <v>1400</v>
      </c>
      <c r="H980" s="319" t="s">
        <v>673</v>
      </c>
      <c r="I980" s="316">
        <v>2015.11</v>
      </c>
      <c r="J980" s="316">
        <v>2016.7</v>
      </c>
    </row>
    <row r="981" spans="1:10">
      <c r="A981" s="320">
        <v>236</v>
      </c>
      <c r="B981" s="448"/>
      <c r="C981" s="316" t="s">
        <v>672</v>
      </c>
      <c r="D981" s="330" t="s">
        <v>794</v>
      </c>
      <c r="E981" s="316">
        <v>192</v>
      </c>
      <c r="F981" s="316">
        <v>30</v>
      </c>
      <c r="G981" s="316">
        <v>1200</v>
      </c>
      <c r="H981" s="316" t="s">
        <v>658</v>
      </c>
      <c r="I981" s="316">
        <v>2015.12</v>
      </c>
      <c r="J981" s="316">
        <v>2016.8</v>
      </c>
    </row>
    <row r="982" spans="1:10">
      <c r="A982" s="320">
        <v>237</v>
      </c>
      <c r="B982" s="456"/>
      <c r="C982" s="320" t="s">
        <v>672</v>
      </c>
      <c r="D982" s="330" t="s">
        <v>794</v>
      </c>
      <c r="E982" s="316">
        <v>375</v>
      </c>
      <c r="F982" s="316">
        <v>30</v>
      </c>
      <c r="G982" s="316">
        <v>1500</v>
      </c>
      <c r="H982" s="316" t="s">
        <v>674</v>
      </c>
      <c r="I982" s="316">
        <v>2015.11</v>
      </c>
      <c r="J982" s="316">
        <v>2016.7</v>
      </c>
    </row>
    <row r="983" spans="1:10">
      <c r="A983" s="457" t="s">
        <v>770</v>
      </c>
      <c r="B983" s="457"/>
      <c r="C983" s="457"/>
      <c r="D983" s="334"/>
      <c r="E983" s="335">
        <f>SUM(E984,E986,E990,E992,E999,E1003)</f>
        <v>24856.43</v>
      </c>
      <c r="F983" s="335">
        <f>SUM(F984,F986,F990,F992,F999,F1003)</f>
        <v>2368</v>
      </c>
      <c r="G983" s="335">
        <f>SUM(G984,G986,G990,G992,G999,G1003)</f>
        <v>133373.5</v>
      </c>
      <c r="H983" s="129"/>
      <c r="I983" s="129"/>
      <c r="J983" s="129"/>
    </row>
    <row r="984" spans="1:10">
      <c r="A984" s="458" t="s">
        <v>771</v>
      </c>
      <c r="B984" s="458"/>
      <c r="C984" s="458"/>
      <c r="D984" s="336"/>
      <c r="E984" s="337">
        <v>2180</v>
      </c>
      <c r="F984" s="337">
        <v>266</v>
      </c>
      <c r="G984" s="338">
        <v>12870</v>
      </c>
      <c r="H984" s="337"/>
      <c r="I984" s="337"/>
      <c r="J984" s="337"/>
    </row>
    <row r="985" spans="1:10">
      <c r="A985" s="339">
        <v>1</v>
      </c>
      <c r="B985" s="340" t="s">
        <v>675</v>
      </c>
      <c r="C985" s="341" t="s">
        <v>676</v>
      </c>
      <c r="D985" s="33" t="s">
        <v>794</v>
      </c>
      <c r="E985" s="342">
        <v>2180</v>
      </c>
      <c r="F985" s="342">
        <v>266</v>
      </c>
      <c r="G985" s="342">
        <v>12870</v>
      </c>
      <c r="H985" s="33" t="s">
        <v>676</v>
      </c>
      <c r="I985" s="356">
        <v>2016.4</v>
      </c>
      <c r="J985" s="364">
        <v>2016.12</v>
      </c>
    </row>
    <row r="986" spans="1:10">
      <c r="A986" s="443" t="s">
        <v>677</v>
      </c>
      <c r="B986" s="444"/>
      <c r="C986" s="445"/>
      <c r="D986" s="337"/>
      <c r="E986" s="337">
        <v>3146</v>
      </c>
      <c r="F986" s="337">
        <v>300</v>
      </c>
      <c r="G986" s="337">
        <v>17064</v>
      </c>
      <c r="H986" s="337"/>
      <c r="I986" s="365"/>
      <c r="J986" s="365"/>
    </row>
    <row r="987" spans="1:10" ht="22.5">
      <c r="A987" s="343">
        <v>2</v>
      </c>
      <c r="B987" s="344" t="s">
        <v>678</v>
      </c>
      <c r="C987" s="256" t="s">
        <v>679</v>
      </c>
      <c r="D987" s="33" t="s">
        <v>680</v>
      </c>
      <c r="E987" s="33">
        <v>449</v>
      </c>
      <c r="F987" s="345">
        <v>48</v>
      </c>
      <c r="G987" s="346">
        <v>2640</v>
      </c>
      <c r="H987" s="33" t="s">
        <v>681</v>
      </c>
      <c r="I987" s="33">
        <v>2016.6</v>
      </c>
      <c r="J987" s="33">
        <v>2017.5</v>
      </c>
    </row>
    <row r="988" spans="1:10" ht="22.5">
      <c r="A988" s="342">
        <v>3</v>
      </c>
      <c r="B988" s="345" t="s">
        <v>682</v>
      </c>
      <c r="C988" s="33" t="s">
        <v>679</v>
      </c>
      <c r="D988" s="33" t="s">
        <v>680</v>
      </c>
      <c r="E988" s="33">
        <v>374</v>
      </c>
      <c r="F988" s="345">
        <v>40</v>
      </c>
      <c r="G988" s="346">
        <v>2200</v>
      </c>
      <c r="H988" s="33" t="s">
        <v>683</v>
      </c>
      <c r="I988" s="355" t="s">
        <v>946</v>
      </c>
      <c r="J988" s="355" t="s">
        <v>684</v>
      </c>
    </row>
    <row r="989" spans="1:10" ht="22.5">
      <c r="A989" s="347">
        <v>4</v>
      </c>
      <c r="B989" s="348" t="s">
        <v>685</v>
      </c>
      <c r="C989" s="349" t="s">
        <v>679</v>
      </c>
      <c r="D989" s="33" t="s">
        <v>680</v>
      </c>
      <c r="E989" s="33">
        <v>2323</v>
      </c>
      <c r="F989" s="345">
        <v>212</v>
      </c>
      <c r="G989" s="346">
        <v>12224</v>
      </c>
      <c r="H989" s="33" t="s">
        <v>686</v>
      </c>
      <c r="I989" s="355" t="s">
        <v>946</v>
      </c>
      <c r="J989" s="355" t="s">
        <v>684</v>
      </c>
    </row>
    <row r="990" spans="1:10">
      <c r="A990" s="443" t="s">
        <v>772</v>
      </c>
      <c r="B990" s="444"/>
      <c r="C990" s="445"/>
      <c r="D990" s="337"/>
      <c r="E990" s="337">
        <v>5000</v>
      </c>
      <c r="F990" s="337">
        <v>452</v>
      </c>
      <c r="G990" s="338">
        <v>27120</v>
      </c>
      <c r="H990" s="337"/>
      <c r="I990" s="366"/>
      <c r="J990" s="365"/>
    </row>
    <row r="991" spans="1:10">
      <c r="A991" s="339">
        <v>5</v>
      </c>
      <c r="B991" s="340" t="s">
        <v>687</v>
      </c>
      <c r="C991" s="341" t="s">
        <v>773</v>
      </c>
      <c r="D991" s="33" t="s">
        <v>794</v>
      </c>
      <c r="E991" s="33">
        <v>5000</v>
      </c>
      <c r="F991" s="33">
        <v>452</v>
      </c>
      <c r="G991" s="346">
        <v>27120</v>
      </c>
      <c r="H991" s="33" t="s">
        <v>688</v>
      </c>
      <c r="I991" s="33" t="s">
        <v>689</v>
      </c>
      <c r="J991" s="33" t="s">
        <v>690</v>
      </c>
    </row>
    <row r="992" spans="1:10">
      <c r="A992" s="443" t="s">
        <v>774</v>
      </c>
      <c r="B992" s="444"/>
      <c r="C992" s="445"/>
      <c r="D992" s="337"/>
      <c r="E992" s="338">
        <v>5118.74</v>
      </c>
      <c r="F992" s="338">
        <v>442</v>
      </c>
      <c r="G992" s="338">
        <v>25697.83</v>
      </c>
      <c r="H992" s="337"/>
      <c r="I992" s="365"/>
      <c r="J992" s="337"/>
    </row>
    <row r="993" spans="1:10">
      <c r="A993" s="343">
        <v>6</v>
      </c>
      <c r="B993" s="344" t="s">
        <v>691</v>
      </c>
      <c r="C993" s="256" t="s">
        <v>775</v>
      </c>
      <c r="D993" s="33" t="s">
        <v>794</v>
      </c>
      <c r="E993" s="346">
        <v>333.7</v>
      </c>
      <c r="F993" s="346">
        <v>16</v>
      </c>
      <c r="G993" s="350">
        <v>1933.51</v>
      </c>
      <c r="H993" s="33" t="s">
        <v>692</v>
      </c>
      <c r="I993" s="367" t="s">
        <v>693</v>
      </c>
      <c r="J993" s="33" t="s">
        <v>694</v>
      </c>
    </row>
    <row r="994" spans="1:10">
      <c r="A994" s="342">
        <v>7</v>
      </c>
      <c r="B994" s="345" t="s">
        <v>695</v>
      </c>
      <c r="C994" s="33" t="s">
        <v>775</v>
      </c>
      <c r="D994" s="33" t="s">
        <v>794</v>
      </c>
      <c r="E994" s="346">
        <v>2730.6</v>
      </c>
      <c r="F994" s="346">
        <v>246</v>
      </c>
      <c r="G994" s="350">
        <v>12469.88</v>
      </c>
      <c r="H994" s="33" t="s">
        <v>696</v>
      </c>
      <c r="I994" s="367" t="s">
        <v>697</v>
      </c>
      <c r="J994" s="367" t="s">
        <v>698</v>
      </c>
    </row>
    <row r="995" spans="1:10">
      <c r="A995" s="342">
        <v>8</v>
      </c>
      <c r="B995" s="345" t="s">
        <v>699</v>
      </c>
      <c r="C995" s="33" t="s">
        <v>775</v>
      </c>
      <c r="D995" s="33" t="s">
        <v>794</v>
      </c>
      <c r="E995" s="346">
        <v>821.3</v>
      </c>
      <c r="F995" s="346">
        <v>72</v>
      </c>
      <c r="G995" s="350">
        <v>4709.1499999999996</v>
      </c>
      <c r="H995" s="33" t="s">
        <v>700</v>
      </c>
      <c r="I995" s="367" t="s">
        <v>697</v>
      </c>
      <c r="J995" s="367" t="s">
        <v>701</v>
      </c>
    </row>
    <row r="996" spans="1:10">
      <c r="A996" s="342">
        <v>9</v>
      </c>
      <c r="B996" s="345" t="s">
        <v>702</v>
      </c>
      <c r="C996" s="33" t="s">
        <v>775</v>
      </c>
      <c r="D996" s="33" t="s">
        <v>794</v>
      </c>
      <c r="E996" s="346">
        <v>578.79999999999995</v>
      </c>
      <c r="F996" s="346">
        <v>48</v>
      </c>
      <c r="G996" s="350">
        <v>3100.68</v>
      </c>
      <c r="H996" s="33" t="s">
        <v>703</v>
      </c>
      <c r="I996" s="367" t="s">
        <v>704</v>
      </c>
      <c r="J996" s="367" t="s">
        <v>705</v>
      </c>
    </row>
    <row r="997" spans="1:10">
      <c r="A997" s="342">
        <v>10</v>
      </c>
      <c r="B997" s="345" t="s">
        <v>706</v>
      </c>
      <c r="C997" s="33" t="s">
        <v>775</v>
      </c>
      <c r="D997" s="33" t="s">
        <v>794</v>
      </c>
      <c r="E997" s="346">
        <v>294.06</v>
      </c>
      <c r="F997" s="346">
        <v>20</v>
      </c>
      <c r="G997" s="350">
        <v>1544.36</v>
      </c>
      <c r="H997" s="33" t="s">
        <v>707</v>
      </c>
      <c r="I997" s="367" t="s">
        <v>697</v>
      </c>
      <c r="J997" s="367" t="s">
        <v>708</v>
      </c>
    </row>
    <row r="998" spans="1:10">
      <c r="A998" s="347">
        <v>11</v>
      </c>
      <c r="B998" s="348" t="s">
        <v>709</v>
      </c>
      <c r="C998" s="349" t="s">
        <v>775</v>
      </c>
      <c r="D998" s="349" t="s">
        <v>794</v>
      </c>
      <c r="E998" s="351">
        <v>360.28</v>
      </c>
      <c r="F998" s="351">
        <v>40</v>
      </c>
      <c r="G998" s="352">
        <v>1940.25</v>
      </c>
      <c r="H998" s="349" t="s">
        <v>710</v>
      </c>
      <c r="I998" s="368" t="s">
        <v>697</v>
      </c>
      <c r="J998" s="368" t="s">
        <v>711</v>
      </c>
    </row>
    <row r="999" spans="1:10">
      <c r="A999" s="443" t="s">
        <v>712</v>
      </c>
      <c r="B999" s="444"/>
      <c r="C999" s="445"/>
      <c r="D999" s="337"/>
      <c r="E999" s="338">
        <v>5996.49</v>
      </c>
      <c r="F999" s="338">
        <v>570</v>
      </c>
      <c r="G999" s="338">
        <v>30341.67</v>
      </c>
      <c r="H999" s="337"/>
      <c r="I999" s="337"/>
      <c r="J999" s="337"/>
    </row>
    <row r="1000" spans="1:10">
      <c r="A1000" s="343">
        <v>12</v>
      </c>
      <c r="B1000" s="344" t="s">
        <v>713</v>
      </c>
      <c r="C1000" s="256" t="s">
        <v>714</v>
      </c>
      <c r="D1000" s="33" t="s">
        <v>794</v>
      </c>
      <c r="E1000" s="350">
        <v>2160</v>
      </c>
      <c r="F1000" s="346">
        <v>200</v>
      </c>
      <c r="G1000" s="346">
        <v>10907.98</v>
      </c>
      <c r="H1000" s="33" t="s">
        <v>715</v>
      </c>
      <c r="I1000" s="33" t="s">
        <v>1477</v>
      </c>
      <c r="J1000" s="33" t="s">
        <v>716</v>
      </c>
    </row>
    <row r="1001" spans="1:10">
      <c r="A1001" s="342">
        <v>13</v>
      </c>
      <c r="B1001" s="345" t="s">
        <v>717</v>
      </c>
      <c r="C1001" s="33" t="s">
        <v>714</v>
      </c>
      <c r="D1001" s="33" t="s">
        <v>794</v>
      </c>
      <c r="E1001" s="350">
        <v>3296.49</v>
      </c>
      <c r="F1001" s="346">
        <v>320</v>
      </c>
      <c r="G1001" s="346">
        <v>16624.12</v>
      </c>
      <c r="H1001" s="33" t="s">
        <v>715</v>
      </c>
      <c r="I1001" s="33" t="s">
        <v>718</v>
      </c>
      <c r="J1001" s="33" t="s">
        <v>719</v>
      </c>
    </row>
    <row r="1002" spans="1:10">
      <c r="A1002" s="342">
        <v>14</v>
      </c>
      <c r="B1002" s="345" t="s">
        <v>720</v>
      </c>
      <c r="C1002" s="33" t="s">
        <v>714</v>
      </c>
      <c r="D1002" s="33" t="s">
        <v>794</v>
      </c>
      <c r="E1002" s="350">
        <v>540</v>
      </c>
      <c r="F1002" s="346">
        <v>50</v>
      </c>
      <c r="G1002" s="346">
        <v>2809.57</v>
      </c>
      <c r="H1002" s="33" t="s">
        <v>721</v>
      </c>
      <c r="I1002" s="33" t="s">
        <v>722</v>
      </c>
      <c r="J1002" s="33" t="s">
        <v>723</v>
      </c>
    </row>
    <row r="1003" spans="1:10">
      <c r="A1003" s="446" t="s">
        <v>776</v>
      </c>
      <c r="B1003" s="444"/>
      <c r="C1003" s="447"/>
      <c r="D1003" s="353"/>
      <c r="E1003" s="354">
        <f>SUM(E1004:E1009)</f>
        <v>3415.2</v>
      </c>
      <c r="F1003" s="354">
        <f>SUM(F1004:F1009)</f>
        <v>338</v>
      </c>
      <c r="G1003" s="354">
        <f>SUM(G1004:G1009)</f>
        <v>20280</v>
      </c>
      <c r="H1003" s="353"/>
      <c r="I1003" s="369"/>
      <c r="J1003" s="369"/>
    </row>
    <row r="1004" spans="1:10">
      <c r="A1004" s="342">
        <v>15</v>
      </c>
      <c r="B1004" s="345" t="s">
        <v>724</v>
      </c>
      <c r="C1004" s="33" t="s">
        <v>725</v>
      </c>
      <c r="D1004" s="33" t="s">
        <v>794</v>
      </c>
      <c r="E1004" s="33">
        <v>1075.2</v>
      </c>
      <c r="F1004" s="33">
        <v>112</v>
      </c>
      <c r="G1004" s="355">
        <v>6720</v>
      </c>
      <c r="H1004" s="33" t="s">
        <v>726</v>
      </c>
      <c r="I1004" s="355">
        <v>2016.6</v>
      </c>
      <c r="J1004" s="356">
        <v>2016.12</v>
      </c>
    </row>
    <row r="1005" spans="1:10">
      <c r="A1005" s="342">
        <v>16</v>
      </c>
      <c r="B1005" s="345" t="s">
        <v>727</v>
      </c>
      <c r="C1005" s="33" t="s">
        <v>725</v>
      </c>
      <c r="D1005" s="33" t="s">
        <v>794</v>
      </c>
      <c r="E1005" s="33">
        <v>518.4</v>
      </c>
      <c r="F1005" s="33">
        <v>54</v>
      </c>
      <c r="G1005" s="356">
        <v>3240</v>
      </c>
      <c r="H1005" s="33" t="s">
        <v>728</v>
      </c>
      <c r="I1005" s="355">
        <v>2016.6</v>
      </c>
      <c r="J1005" s="356">
        <v>2016.12</v>
      </c>
    </row>
    <row r="1006" spans="1:10">
      <c r="A1006" s="342">
        <v>17</v>
      </c>
      <c r="B1006" s="345" t="s">
        <v>729</v>
      </c>
      <c r="C1006" s="33" t="s">
        <v>725</v>
      </c>
      <c r="D1006" s="33" t="s">
        <v>794</v>
      </c>
      <c r="E1006" s="33">
        <v>723.6</v>
      </c>
      <c r="F1006" s="33">
        <v>67</v>
      </c>
      <c r="G1006" s="356">
        <v>4020</v>
      </c>
      <c r="H1006" s="33" t="s">
        <v>730</v>
      </c>
      <c r="I1006" s="355">
        <v>2016.6</v>
      </c>
      <c r="J1006" s="356">
        <v>2016.12</v>
      </c>
    </row>
    <row r="1007" spans="1:10">
      <c r="A1007" s="342">
        <v>18</v>
      </c>
      <c r="B1007" s="345" t="s">
        <v>731</v>
      </c>
      <c r="C1007" s="33" t="s">
        <v>725</v>
      </c>
      <c r="D1007" s="33" t="s">
        <v>794</v>
      </c>
      <c r="E1007" s="33">
        <v>594</v>
      </c>
      <c r="F1007" s="33">
        <v>55</v>
      </c>
      <c r="G1007" s="356">
        <v>3300</v>
      </c>
      <c r="H1007" s="33" t="s">
        <v>732</v>
      </c>
      <c r="I1007" s="355">
        <v>2016.6</v>
      </c>
      <c r="J1007" s="356">
        <v>2016.12</v>
      </c>
    </row>
    <row r="1008" spans="1:10">
      <c r="A1008" s="342">
        <v>19</v>
      </c>
      <c r="B1008" s="348" t="s">
        <v>733</v>
      </c>
      <c r="C1008" s="349" t="s">
        <v>725</v>
      </c>
      <c r="D1008" s="349" t="s">
        <v>794</v>
      </c>
      <c r="E1008" s="349">
        <v>288</v>
      </c>
      <c r="F1008" s="349">
        <v>30</v>
      </c>
      <c r="G1008" s="357">
        <v>1800</v>
      </c>
      <c r="H1008" s="349" t="s">
        <v>734</v>
      </c>
      <c r="I1008" s="370">
        <v>2016.6</v>
      </c>
      <c r="J1008" s="357">
        <v>2016.12</v>
      </c>
    </row>
    <row r="1009" spans="1:13">
      <c r="A1009" s="342">
        <v>20</v>
      </c>
      <c r="B1009" s="33" t="s">
        <v>735</v>
      </c>
      <c r="C1009" s="33" t="s">
        <v>725</v>
      </c>
      <c r="D1009" s="33" t="s">
        <v>794</v>
      </c>
      <c r="E1009" s="33">
        <v>216</v>
      </c>
      <c r="F1009" s="33">
        <v>20</v>
      </c>
      <c r="G1009" s="356">
        <v>1200</v>
      </c>
      <c r="H1009" s="33" t="s">
        <v>736</v>
      </c>
      <c r="I1009" s="356">
        <v>2016.6</v>
      </c>
      <c r="J1009" s="356">
        <v>2016.12</v>
      </c>
    </row>
    <row r="1010" spans="1:13">
      <c r="A1010" s="358"/>
      <c r="B1010" s="359"/>
      <c r="C1010" s="359"/>
      <c r="D1010" s="359"/>
      <c r="E1010" s="359"/>
      <c r="F1010" s="359"/>
      <c r="G1010" s="360"/>
      <c r="H1010" s="359"/>
      <c r="I1010" s="360"/>
      <c r="J1010" s="360"/>
      <c r="L1010" s="371"/>
      <c r="M1010" s="371"/>
    </row>
    <row r="1011" spans="1:13" ht="18" customHeight="1">
      <c r="A1011" s="361"/>
      <c r="B1011" s="361"/>
      <c r="C1011" s="361"/>
      <c r="D1011" s="361"/>
      <c r="E1011" s="361"/>
      <c r="F1011" s="361"/>
      <c r="G1011" s="362"/>
      <c r="H1011" s="362"/>
      <c r="I1011" s="362"/>
      <c r="J1011" s="361"/>
      <c r="L1011" s="371"/>
      <c r="M1011" s="371"/>
    </row>
    <row r="1012" spans="1:13">
      <c r="A1012" s="361"/>
      <c r="B1012" s="361"/>
      <c r="C1012" s="361"/>
      <c r="D1012" s="361"/>
      <c r="E1012" s="361"/>
      <c r="F1012" s="361"/>
      <c r="G1012" s="362"/>
      <c r="H1012" s="362"/>
      <c r="I1012" s="362"/>
      <c r="J1012" s="361"/>
      <c r="L1012" s="371"/>
      <c r="M1012" s="371"/>
    </row>
    <row r="1013" spans="1:13">
      <c r="A1013" s="361"/>
      <c r="B1013" s="361"/>
      <c r="C1013" s="361"/>
      <c r="D1013" s="361"/>
      <c r="E1013" s="361"/>
      <c r="F1013" s="361"/>
      <c r="G1013" s="362"/>
      <c r="H1013" s="362"/>
      <c r="I1013" s="362"/>
      <c r="J1013" s="361"/>
      <c r="L1013" s="371"/>
      <c r="M1013" s="371"/>
    </row>
    <row r="1014" spans="1:13">
      <c r="A1014" s="363"/>
      <c r="B1014" s="363"/>
      <c r="C1014" s="363"/>
      <c r="D1014" s="363"/>
      <c r="E1014" s="363"/>
      <c r="F1014" s="363"/>
      <c r="G1014" s="363"/>
      <c r="H1014" s="363"/>
      <c r="I1014" s="363"/>
      <c r="J1014" s="363"/>
    </row>
  </sheetData>
  <autoFilter ref="A1:J1009"/>
  <mergeCells count="179">
    <mergeCell ref="A1:B1"/>
    <mergeCell ref="A2:J2"/>
    <mergeCell ref="A3:B3"/>
    <mergeCell ref="H3:J3"/>
    <mergeCell ref="D4:D5"/>
    <mergeCell ref="H4:H5"/>
    <mergeCell ref="A4:A5"/>
    <mergeCell ref="B4:B5"/>
    <mergeCell ref="E4:G4"/>
    <mergeCell ref="A6:C6"/>
    <mergeCell ref="A18:C18"/>
    <mergeCell ref="A32:C32"/>
    <mergeCell ref="A41:C41"/>
    <mergeCell ref="A65:C65"/>
    <mergeCell ref="A11:C11"/>
    <mergeCell ref="C4:C5"/>
    <mergeCell ref="A7:C7"/>
    <mergeCell ref="A10:C10"/>
    <mergeCell ref="B151:B152"/>
    <mergeCell ref="A114:C114"/>
    <mergeCell ref="A132:C132"/>
    <mergeCell ref="A139:C139"/>
    <mergeCell ref="A143:C143"/>
    <mergeCell ref="A92:C92"/>
    <mergeCell ref="A93:C93"/>
    <mergeCell ref="A100:C100"/>
    <mergeCell ref="A107:C107"/>
    <mergeCell ref="A157:C157"/>
    <mergeCell ref="A176:C176"/>
    <mergeCell ref="A192:C192"/>
    <mergeCell ref="A197:C197"/>
    <mergeCell ref="A144:D144"/>
    <mergeCell ref="A147:D147"/>
    <mergeCell ref="A154:C154"/>
    <mergeCell ref="A155:C155"/>
    <mergeCell ref="B145:B146"/>
    <mergeCell ref="B149:B150"/>
    <mergeCell ref="A252:C252"/>
    <mergeCell ref="A268:C268"/>
    <mergeCell ref="A294:C294"/>
    <mergeCell ref="A318:C318"/>
    <mergeCell ref="A213:C213"/>
    <mergeCell ref="A232:C232"/>
    <mergeCell ref="A241:C241"/>
    <mergeCell ref="A251:C251"/>
    <mergeCell ref="A367:C367"/>
    <mergeCell ref="A368:C368"/>
    <mergeCell ref="A373:C373"/>
    <mergeCell ref="A411:C411"/>
    <mergeCell ref="A321:C321"/>
    <mergeCell ref="A330:C330"/>
    <mergeCell ref="A333:C333"/>
    <mergeCell ref="A336:C336"/>
    <mergeCell ref="A434:C434"/>
    <mergeCell ref="A437:C437"/>
    <mergeCell ref="A439:C439"/>
    <mergeCell ref="A440:C440"/>
    <mergeCell ref="A412:C412"/>
    <mergeCell ref="A413:C413"/>
    <mergeCell ref="A415:C415"/>
    <mergeCell ref="A419:C419"/>
    <mergeCell ref="A466:C466"/>
    <mergeCell ref="A487:C487"/>
    <mergeCell ref="B461:B465"/>
    <mergeCell ref="B467:B478"/>
    <mergeCell ref="B479:B483"/>
    <mergeCell ref="B484:B485"/>
    <mergeCell ref="A501:C501"/>
    <mergeCell ref="A507:C507"/>
    <mergeCell ref="A520:C520"/>
    <mergeCell ref="B510:B511"/>
    <mergeCell ref="B514:B516"/>
    <mergeCell ref="B517:B519"/>
    <mergeCell ref="A574:C574"/>
    <mergeCell ref="A586:C586"/>
    <mergeCell ref="A587:C587"/>
    <mergeCell ref="A588:C588"/>
    <mergeCell ref="A521:C521"/>
    <mergeCell ref="A550:C550"/>
    <mergeCell ref="A558:C558"/>
    <mergeCell ref="B528:B535"/>
    <mergeCell ref="B536:B538"/>
    <mergeCell ref="B542:B549"/>
    <mergeCell ref="A716:C716"/>
    <mergeCell ref="A718:C718"/>
    <mergeCell ref="B625:B626"/>
    <mergeCell ref="A593:C593"/>
    <mergeCell ref="A595:C595"/>
    <mergeCell ref="A597:C597"/>
    <mergeCell ref="A598:C598"/>
    <mergeCell ref="A648:C648"/>
    <mergeCell ref="A653:C653"/>
    <mergeCell ref="A658:C658"/>
    <mergeCell ref="A660:C660"/>
    <mergeCell ref="A602:C602"/>
    <mergeCell ref="A705:C705"/>
    <mergeCell ref="A954:C954"/>
    <mergeCell ref="A983:C983"/>
    <mergeCell ref="A984:C984"/>
    <mergeCell ref="A986:C986"/>
    <mergeCell ref="A719:C719"/>
    <mergeCell ref="A610:C610"/>
    <mergeCell ref="A614:C614"/>
    <mergeCell ref="A619:C619"/>
    <mergeCell ref="A646:C646"/>
    <mergeCell ref="A647:C647"/>
    <mergeCell ref="A727:C727"/>
    <mergeCell ref="A732:C732"/>
    <mergeCell ref="A733:C733"/>
    <mergeCell ref="A735:C735"/>
    <mergeCell ref="B937:B945"/>
    <mergeCell ref="B946:B953"/>
    <mergeCell ref="B855:B860"/>
    <mergeCell ref="B864:B879"/>
    <mergeCell ref="B880:B882"/>
    <mergeCell ref="A736:C736"/>
    <mergeCell ref="A767:C767"/>
    <mergeCell ref="A794:C794"/>
    <mergeCell ref="A813:C813"/>
    <mergeCell ref="B739:B760"/>
    <mergeCell ref="B761:B766"/>
    <mergeCell ref="B768:B769"/>
    <mergeCell ref="A990:C990"/>
    <mergeCell ref="A992:C992"/>
    <mergeCell ref="A999:C999"/>
    <mergeCell ref="A1003:C1003"/>
    <mergeCell ref="B884:B885"/>
    <mergeCell ref="B886:B887"/>
    <mergeCell ref="B890:B891"/>
    <mergeCell ref="B892:B899"/>
    <mergeCell ref="B955:B979"/>
    <mergeCell ref="B980:B982"/>
    <mergeCell ref="B490:B491"/>
    <mergeCell ref="B493:B496"/>
    <mergeCell ref="B499:B500"/>
    <mergeCell ref="B420:B424"/>
    <mergeCell ref="B425:B433"/>
    <mergeCell ref="B441:B448"/>
    <mergeCell ref="B449:B457"/>
    <mergeCell ref="A497:C497"/>
    <mergeCell ref="A459:C459"/>
    <mergeCell ref="C428:C429"/>
    <mergeCell ref="B901:B932"/>
    <mergeCell ref="B934:B936"/>
    <mergeCell ref="A861:C861"/>
    <mergeCell ref="A883:C883"/>
    <mergeCell ref="A888:C888"/>
    <mergeCell ref="A900:C900"/>
    <mergeCell ref="A933:C933"/>
    <mergeCell ref="B843:B854"/>
    <mergeCell ref="A661:C661"/>
    <mergeCell ref="A676:C676"/>
    <mergeCell ref="A678:C678"/>
    <mergeCell ref="A686:C686"/>
    <mergeCell ref="A695:C695"/>
    <mergeCell ref="B724:B725"/>
    <mergeCell ref="A833:C833"/>
    <mergeCell ref="B770:B793"/>
    <mergeCell ref="B795:B812"/>
    <mergeCell ref="H428:H429"/>
    <mergeCell ref="H625:H626"/>
    <mergeCell ref="H724:H725"/>
    <mergeCell ref="I4:I5"/>
    <mergeCell ref="B814:B832"/>
    <mergeCell ref="B834:B842"/>
    <mergeCell ref="D528:D535"/>
    <mergeCell ref="D536:D538"/>
    <mergeCell ref="D542:D549"/>
    <mergeCell ref="B488:B489"/>
    <mergeCell ref="J4:J5"/>
    <mergeCell ref="E528:E535"/>
    <mergeCell ref="E536:E538"/>
    <mergeCell ref="E542:E549"/>
    <mergeCell ref="F528:F535"/>
    <mergeCell ref="F536:F538"/>
    <mergeCell ref="F542:F549"/>
    <mergeCell ref="G528:G535"/>
    <mergeCell ref="G536:G538"/>
    <mergeCell ref="G542:G549"/>
  </mergeCells>
  <phoneticPr fontId="39" type="noConversion"/>
  <conditionalFormatting sqref="B687:B688">
    <cfRule type="expression" dxfId="0" priority="1" stopIfTrue="1">
      <formula>AND(COUNTIF(#REF!,B687)&gt;1,NOT(ISBLANK(B687)))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2016-04-29T07:02:53Z</cp:lastPrinted>
  <dcterms:created xsi:type="dcterms:W3CDTF">2016-04-13T12:27:00Z</dcterms:created>
  <dcterms:modified xsi:type="dcterms:W3CDTF">2016-04-29T07:13:24Z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